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70" windowWidth="8640" windowHeight="10035" activeTab="0"/>
  </bookViews>
  <sheets>
    <sheet name="01.10.2014" sheetId="1" r:id="rId1"/>
  </sheets>
  <definedNames>
    <definedName name="Z_A286D348_23DB_4708_A2C0_4C7A09CE7B2D_.wvu.FilterData" localSheetId="0" hidden="1">'01.10.2014'!$A$139:$L$249</definedName>
    <definedName name="_xlnm.Print_Area" localSheetId="0">'01.10.2014'!$A$1:$L$254</definedName>
  </definedNames>
  <calcPr fullCalcOnLoad="1"/>
</workbook>
</file>

<file path=xl/sharedStrings.xml><?xml version="1.0" encoding="utf-8"?>
<sst xmlns="http://schemas.openxmlformats.org/spreadsheetml/2006/main" count="1359" uniqueCount="384">
  <si>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образования»</t>
  </si>
  <si>
    <t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</si>
  <si>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</si>
  <si>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</si>
  <si>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</si>
  <si>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0001</t>
  </si>
  <si>
    <t>0002</t>
  </si>
  <si>
    <t>0003</t>
  </si>
  <si>
    <t>0004</t>
  </si>
  <si>
    <t>0005</t>
  </si>
  <si>
    <t>0006</t>
  </si>
  <si>
    <t>0007</t>
  </si>
  <si>
    <t>0008</t>
  </si>
  <si>
    <t>Прочие безвозмездные поступления от других бюджетов бюджетной системы</t>
  </si>
  <si>
    <t xml:space="preserve">Прочие безвозмездные поступления из бюджетов поселений в части переданных полномочий по организации досуговой деятельности </t>
  </si>
  <si>
    <t>Прочие безвозмездные поступления из бюджетов поселений в части переданных полномочий по организации библиотечного дела</t>
  </si>
  <si>
    <t xml:space="preserve">Прочие безвозмездные поступления из бюджетов поселений в части переданных полномочий по организации исполнения бюджета поселения и контроль за исполнением бюджета поселения  </t>
  </si>
  <si>
    <t xml:space="preserve">Прочие безвозмездные поступления из бюджетов поселений в части переданных полномочий в области градостроительной деятельности  </t>
  </si>
  <si>
    <t xml:space="preserve">Прочие безвозмездные поступления из бюджетов поселений в части переданных полномочий в области культуры, молодежи и спорта      </t>
  </si>
  <si>
    <t xml:space="preserve">Прочие безвозмездные поступления из бюджетов поселений в части переданных полномочий в области мобилизационной подготовки  </t>
  </si>
  <si>
    <t xml:space="preserve">Прочие безвозмездные поступления из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</si>
  <si>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Прочие безвозмездные поступления из бюджетов поселений в части переданных полномочий в области дополнительного пенсионного обеспечения муниципальных служащих  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</si>
  <si>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</si>
  <si>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</si>
  <si>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</si>
  <si>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</si>
  <si>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сборы загрязняющих веществ  в водные объекты</t>
  </si>
  <si>
    <t>Плата за размещение отходов производства и потребления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</si>
  <si>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рассматриваемых верховным Судом РФ)</t>
  </si>
  <si>
    <t xml:space="preserve">Единый налог на вмененный доход для отдельных видов деятельности </t>
  </si>
  <si>
    <t>065</t>
  </si>
  <si>
    <t>Дотации бюджетам муниципальных районов на поддержку мер по обеспечению сбалансированности бюджетов</t>
  </si>
  <si>
    <t>ДЕФИЦИТ РАЙОННОГО БЮДЖЕТА</t>
  </si>
  <si>
    <t>ИСТОЧНИКИ ВНУТРЕННЕГО ФИНАНСИРОВАНИЯ ДЕФИЦИТА РАЙОННОГО БЮДЖЕТА</t>
  </si>
  <si>
    <t>8000</t>
  </si>
  <si>
    <t>Справочно</t>
  </si>
  <si>
    <t>Увеличение стоимости основных средств</t>
  </si>
  <si>
    <t>Увеличение стоимости материальных запасов</t>
  </si>
  <si>
    <t>015</t>
  </si>
  <si>
    <t>10</t>
  </si>
  <si>
    <t>ВСЕГО ДОХОДОВ</t>
  </si>
  <si>
    <t>РАСХОДЫ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</si>
  <si>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</si>
  <si>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</si>
  <si>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</si>
  <si>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</si>
  <si>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Прочие выплаты</t>
  </si>
  <si>
    <t>Начисления на оплату труда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</si>
  <si>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</si>
  <si>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</si>
  <si>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Коммунальные услуги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</si>
  <si>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</si>
  <si>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</si>
  <si>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</si>
  <si>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</si>
  <si>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094   01   03   00   00   00   0000   000</t>
  </si>
  <si>
    <t>094   01   03   00   00   00   0000   700</t>
  </si>
  <si>
    <t>094   01   03   00   00   00   0000   800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</si>
  <si>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</si>
  <si>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</si>
  <si>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государственной программы Красноярского края «Управление государственными финансами»</t>
  </si>
  <si>
    <t>7511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</si>
  <si>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</si>
  <si>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 государственной программы Красноярского края «Развитие здравоохранения»</t>
  </si>
  <si>
    <t>7582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</si>
  <si>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</si>
  <si>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7583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</si>
  <si>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</si>
  <si>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</t>
  </si>
  <si>
    <t>0151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</si>
  <si>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</si>
  <si>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1022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</si>
  <si>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</si>
  <si>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0275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</si>
  <si>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</si>
  <si>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бюджетных и автономных учреждений, а также имущества муниципальных унитарных предприятий, в том числе казённых).</t>
  </si>
  <si>
    <t xml:space="preserve">Субсидия на реализацию мероприятий по обеспечению жильем молодых семей федеральной целевой программы "Жилище" на 2011-2015 годы </t>
  </si>
  <si>
    <t>Субсидия на модернизацию региональных систем дошкольного образования за счет средств федерального бюджета</t>
  </si>
  <si>
    <t>051</t>
  </si>
  <si>
    <t>204</t>
  </si>
  <si>
    <t>2520</t>
  </si>
  <si>
    <t>Субсидии бюджетам муниципальных образований края, являющихся победителями конкурсного отбора для предоставления субсидий на оснащение муниципальных учреждений физкультурно-спортивной направленности спортивным инвентарем, оборудованием, спортивной одеждой и обувью, проведенного в 2013 году</t>
  </si>
  <si>
    <t>5148</t>
  </si>
  <si>
    <t>Субсидия на государственную поддержку лучших работников муниципальных учреждений культуры, находящихся на территориях сельских поселений</t>
  </si>
  <si>
    <t>7451</t>
  </si>
  <si>
    <t>Субсидии бюджетам муниципальных образований края на проведение работ по уничтожению сорняков дикорастущей конопли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 «государственной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продовольствия».</t>
  </si>
  <si>
    <t>7479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</si>
  <si>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</si>
  <si>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</si>
  <si>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</si>
  <si>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7491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</si>
  <si>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</si>
  <si>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7557</t>
  </si>
  <si>
    <t>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проектно-сметной документации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</si>
  <si>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7571</t>
  </si>
  <si>
    <t xml:space="preserve">Субсидии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</si>
  <si>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7746</t>
  </si>
  <si>
    <t>Субсидии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</si>
  <si>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7429</t>
  </si>
  <si>
    <t>Субвенции бюджетам муниципальных образований края на реализацию Закона края от 30 января 2014 года № 6-2056 «О наделении органов местного самоуправления муниципальных образований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выполнением»</t>
  </si>
  <si>
    <t>7481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</si>
  <si>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</si>
  <si>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009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</si>
  <si>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</si>
  <si>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7482</t>
  </si>
  <si>
    <t>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</si>
  <si>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7751</t>
  </si>
  <si>
    <t>Субсидии бюджетам муниципальных образований на приведение зданий (помещений) в муниципальных образованиях Красноярского края в соответствие с требованиями, установленными для многофункциональных центров в рамках подпрограммы «Повышение качества оказания услуг на базе многофункциональных центров предоставления государственных и муниципальных услуг» государственной программы Красноярского края «Содействие развитию местного самоуправления»</t>
  </si>
  <si>
    <t>08 04</t>
  </si>
  <si>
    <t>Другие вопросы в области культуры, кинематографии</t>
  </si>
  <si>
    <t>0009</t>
  </si>
  <si>
    <t>Прочие безвозмездные поступления</t>
  </si>
  <si>
    <t>Прочие безвозмездные поступления в бюджеты муниципальных районов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</si>
  <si>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</si>
  <si>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</si>
  <si>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</si>
  <si>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7513</t>
  </si>
  <si>
    <t>7514</t>
  </si>
  <si>
    <t>7517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</si>
  <si>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
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</si>
  <si>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</si>
  <si>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</si>
  <si>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7518</t>
  </si>
  <si>
    <t>7519</t>
  </si>
  <si>
    <t>7552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</si>
  <si>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
и иному обращению с безнадзорными домашними животными»</t>
  </si>
  <si>
    <t xml:space="preserve"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</si>
  <si>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</si>
  <si>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7554</t>
  </si>
  <si>
    <t>7564</t>
  </si>
  <si>
    <t>7566</t>
  </si>
  <si>
    <t>7578</t>
  </si>
  <si>
    <t>7588</t>
  </si>
  <si>
    <t>7601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</si>
  <si>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</t>
  </si>
  <si>
    <t>094   01   03   00   00   05   0000   710</t>
  </si>
  <si>
    <t>094   01   03   00   00   05   0000   810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</si>
  <si>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</si>
  <si>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системы Российской Федерации в валюте Российской Федерации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</si>
  <si>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</si>
  <si>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</si>
  <si>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</si>
  <si>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Увеличение прочих остатков денежных средств бюджетов муниципального района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</si>
  <si>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</si>
  <si>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</si>
  <si>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</si>
  <si>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ВСЕГО РАСХОДОВ</t>
  </si>
  <si>
    <t>321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</si>
  <si>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</si>
  <si>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работников бюдждетной сферы не ниже размера минимальной заработной платы (минимального размера оплаты труда)</t>
  </si>
  <si>
    <t>7558</t>
  </si>
  <si>
    <t>Субсидии на частичное финансирование (возмещение)расходов на выплаты младшим воспитателям и помощникам воспитателей в муниципальных образовательных учреждениях ,реализующих основную общеобразовательную программу дошкольного образрвания детей,в рамках подпрограммы "Развитие дошкольного,общего и дополнительного образования детей" государственной программы Красноярского края "Развитие образования"</t>
  </si>
  <si>
    <t>Единый налог на вмененный доход для отдельных видов деятельности (за налоговые периоды, истекшие до 1 января 2011 года)</t>
  </si>
  <si>
    <t>Возмещение части процентной ставки по долгосрочным, среднесрочным краткосрочным кредитам, взятыми малыми формами хозяйствования,за счет средств федерального бюджета</t>
  </si>
  <si>
    <t>14 03</t>
  </si>
  <si>
    <t>Прочие межбюджетные трансферты общего характера</t>
  </si>
  <si>
    <t>7478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</si>
  <si>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</si>
  <si>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</si>
  <si>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</si>
  <si>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415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</si>
  <si>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</si>
  <si>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</si>
  <si>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1031</t>
  </si>
  <si>
    <t>Персональные выплаты, устанавливаемые в целях повышения оплаты труда молодым специалистам, по министерству финансов Красноярского края в рамках непрограммных расходов отдельных органов исполнительной власти</t>
  </si>
  <si>
    <t>Уменьшение прочих остатков денежных средств бюджетов муниципального района</t>
  </si>
  <si>
    <t>094   01   05   00   00   00   0000   000</t>
  </si>
  <si>
    <t>094   01   05   00   00   00   0000   500</t>
  </si>
  <si>
    <t>094   01   05   02   00   00   0000   500</t>
  </si>
  <si>
    <t>094   01   05   02   01   00   0000   510</t>
  </si>
  <si>
    <t>094   01   05   00   00   00   0000   600</t>
  </si>
  <si>
    <t>094   01   05   02   00   00   0000   600</t>
  </si>
  <si>
    <t>094   01   05   02   01   00   0000   610</t>
  </si>
  <si>
    <t>094   01   05   02   01   05   0000   510</t>
  </si>
  <si>
    <t>094   01   05   02   01   05   0000   610</t>
  </si>
  <si>
    <t>администрации Большеулуйского района</t>
  </si>
  <si>
    <t>01 11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</si>
  <si>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</si>
  <si>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</si>
  <si>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</si>
  <si>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182</t>
  </si>
  <si>
    <t>Национальная безопасность и правоохранительная деятельность</t>
  </si>
  <si>
    <t>03 09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</si>
  <si>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</si>
  <si>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</si>
  <si>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</si>
  <si>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</si>
  <si>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</si>
  <si>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</si>
  <si>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</si>
  <si>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</si>
  <si>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</si>
  <si>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</si>
  <si>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Жилищно-коммунальное хозяйство</t>
  </si>
  <si>
    <t>05 02</t>
  </si>
  <si>
    <t>Коммунальное хозяйство</t>
  </si>
  <si>
    <t>05 05</t>
  </si>
  <si>
    <t>Другие вопросы в области жилищно-коммунального хозяйства</t>
  </si>
  <si>
    <t>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</si>
  <si>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</si>
  <si>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</si>
  <si>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</si>
  <si>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</si>
  <si>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</si>
  <si>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</si>
  <si>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08 01</t>
  </si>
  <si>
    <t>Культура</t>
  </si>
  <si>
    <t>01 13</t>
  </si>
  <si>
    <t>07 01</t>
  </si>
  <si>
    <t>Дошкольное образование</t>
  </si>
  <si>
    <t>Здравоохранение</t>
  </si>
  <si>
    <t>13 01</t>
  </si>
  <si>
    <t>Обслуживание государственного внутреннего и муниципального долга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</si>
  <si>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</si>
  <si>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</si>
  <si>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2</t>
  </si>
  <si>
    <t>БЕЗВОЗМЕЗДНЫЕ ПОСТУПЛЕНИЯ</t>
  </si>
  <si>
    <t>024</t>
  </si>
  <si>
    <t xml:space="preserve">Сведения об исполнении районного бюджета </t>
  </si>
  <si>
    <t>111</t>
  </si>
  <si>
    <t>035</t>
  </si>
  <si>
    <t>094</t>
  </si>
  <si>
    <t>04 09</t>
  </si>
  <si>
    <t>Дорожное хозяйство (дорожные фонды)</t>
  </si>
  <si>
    <t>094   01   02   00   00   00   0000   000</t>
  </si>
  <si>
    <t>094   01   02   00   00   00   0000   700</t>
  </si>
  <si>
    <t>094   01   02   00   00   05   0000   710</t>
  </si>
  <si>
    <t>094   01   02   00   00   00   0000   800</t>
  </si>
  <si>
    <t>094   01   02   00   00   05   0000   810</t>
  </si>
  <si>
    <t>Кредиты от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</si>
  <si>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</si>
  <si>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</si>
  <si>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</si>
  <si>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</si>
  <si>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Доходы от продажи земельных участков, госсобственность на которые не разграничены и которые расположены в границах поселений</t>
  </si>
  <si>
    <t>25</t>
  </si>
  <si>
    <t>Прочие поступления от денежных взысканий (штрафов) и иных сумм в возмещение ущерба, зачисляемые в местные бюджеты</t>
  </si>
  <si>
    <t>Прочие неналоговые доходы местных бюджетов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</si>
  <si>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</si>
  <si>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 и субвенций из бюджетов муниципальных районов</t>
  </si>
  <si>
    <t>ВОЗВРАТ ОСТАТКОВ СУБСИДИЙ И СУБВЕНЦИЙ ПРОШЛЫХ ЛЕТ</t>
  </si>
  <si>
    <t>Социальная политика</t>
  </si>
  <si>
    <t>10 01</t>
  </si>
  <si>
    <t>Пенсионное обеспечение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</si>
  <si>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</si>
  <si>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</si>
  <si>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</si>
  <si>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</si>
  <si>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</si>
  <si>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</si>
  <si>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</si>
  <si>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</si>
  <si>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</si>
  <si>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</si>
  <si>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</si>
  <si>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</si>
  <si>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</si>
  <si>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</si>
  <si>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</si>
  <si>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(тыс.рублей)
</t>
  </si>
  <si>
    <t>План, с учетом изменений</t>
  </si>
  <si>
    <t>Исполнено</t>
  </si>
  <si>
    <t>% исполнения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</si>
  <si>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</si>
  <si>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</si>
  <si>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</si>
  <si>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</si>
  <si>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</si>
  <si>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</si>
  <si>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</si>
  <si>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</si>
  <si>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</si>
  <si>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</si>
  <si>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048</t>
  </si>
  <si>
    <t>188</t>
  </si>
  <si>
    <t>081</t>
  </si>
  <si>
    <t>069</t>
  </si>
  <si>
    <t>192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</si>
  <si>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</si>
  <si>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</si>
  <si>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</si>
  <si>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</si>
  <si>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</si>
  <si>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</si>
  <si>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</si>
  <si>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050</t>
  </si>
  <si>
    <t>060</t>
  </si>
  <si>
    <t>03</t>
  </si>
  <si>
    <t>120</t>
  </si>
  <si>
    <t>130</t>
  </si>
  <si>
    <t>140</t>
  </si>
  <si>
    <t>180</t>
  </si>
  <si>
    <t>05</t>
  </si>
  <si>
    <t>НАЛОГИ НА СОВОКУПНЫЙ ДОХОД</t>
  </si>
  <si>
    <t>06</t>
  </si>
  <si>
    <t>04</t>
  </si>
  <si>
    <t>07</t>
  </si>
  <si>
    <t>08</t>
  </si>
  <si>
    <t>ГОСУДАРСТВЕННАЯ ПОШЛИНА</t>
  </si>
  <si>
    <t>09</t>
  </si>
  <si>
    <t>025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</si>
  <si>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</si>
  <si>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</si>
  <si>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</si>
  <si>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</si>
  <si>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13</t>
  </si>
  <si>
    <t>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</si>
  <si>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</si>
  <si>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</si>
  <si>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430</t>
  </si>
  <si>
    <t>Код бюджетной классификации*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</si>
  <si>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бюджетов*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</si>
  <si>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</si>
  <si>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</si>
  <si>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16</t>
  </si>
  <si>
    <t>ШТРАФЫ, САНКЦИИ, ВОЗМЕЩЕНИЕ УЩЕРБА</t>
  </si>
  <si>
    <t>18</t>
  </si>
  <si>
    <t>90</t>
  </si>
  <si>
    <t>17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</si>
  <si>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</si>
  <si>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</si>
  <si>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151</t>
  </si>
  <si>
    <t>19</t>
  </si>
  <si>
    <t>999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</si>
  <si>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</si>
  <si>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Физическая культура и спорт</t>
  </si>
  <si>
    <t>Массовый спорт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</si>
  <si>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</si>
  <si>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</si>
  <si>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</si>
  <si>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</si>
  <si>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003</t>
  </si>
  <si>
    <t>05 03</t>
  </si>
  <si>
    <t>Благоустройство</t>
  </si>
  <si>
    <t>013</t>
  </si>
  <si>
    <t>Национальная оборона</t>
  </si>
  <si>
    <t>Мобилизационная и вневойсковая подготовка</t>
  </si>
  <si>
    <t>02 03</t>
  </si>
  <si>
    <t>09 09</t>
  </si>
  <si>
    <t xml:space="preserve">Другие вопросы в области здравоохранения </t>
  </si>
  <si>
    <t>9000</t>
  </si>
  <si>
    <t>Единый сельскохозяйственный налог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</si>
  <si>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</si>
  <si>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</si>
  <si>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</si>
  <si>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</si>
  <si>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43</t>
  </si>
  <si>
    <t>137</t>
  </si>
  <si>
    <t>Невыясненные поступления, зачисляемые в бюджеты муниципальных районов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</si>
  <si>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</si>
  <si>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</si>
  <si>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995</t>
  </si>
  <si>
    <t xml:space="preserve">Прочие доходы от компенсации затрат бюджетов муниципальных районов </t>
  </si>
  <si>
    <t>177</t>
  </si>
  <si>
    <t>1102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</si>
  <si>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</si>
  <si>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</si>
  <si>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</si>
  <si>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</t>
  </si>
  <si>
    <t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</t>
  </si>
  <si>
    <t>7604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</si>
  <si>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</si>
  <si>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115</t>
  </si>
  <si>
    <t>088</t>
  </si>
  <si>
    <t>Субсидии на обеспечение мнроприятий по переселению граждан из аварийного жилищного фонда  сучетом необходимости развития малоэтажного жилищного сртительства за счет средств, поступивших от государственной корпорации - Фонда содействия реформирования жилищно-коммунального хозяйства</t>
  </si>
  <si>
    <t>Субсидии на обеспечение мнроприятий по переселению граждан из аварийного жилищного фонда  сучетом необходимости развития малоэтажного жилищного сртительства за счет средств бюджетов</t>
  </si>
  <si>
    <t>7594</t>
  </si>
  <si>
    <t>Субсидии бюджетам муниципальных образований на капитальный ремонт 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</si>
  <si>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Межбюджетные трансферты на комплектование книжных фондов библиотек муниципальных образований, за счет средств федерального бюджета</t>
  </si>
  <si>
    <t>7556</t>
  </si>
  <si>
    <t>Субвенции бюджетам муниципальных образований края на обеспечение бесплатного проезда детей до места нахлждения детских оздоровительных лагерей и обратно</t>
  </si>
  <si>
    <t>7570</t>
  </si>
  <si>
    <t>Субвенции бюджетам муниципальных образований края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 "Реформирование и модернизация жилищно-коммунального хозяйства и повышение энергетической активности"</t>
  </si>
  <si>
    <t xml:space="preserve">Переданные полномочия по осуществлению внешнего муниципального финансового контроля </t>
  </si>
  <si>
    <t>0107</t>
  </si>
  <si>
    <t>Обеспечение проведения выборов и референдумов</t>
  </si>
  <si>
    <t>Начальник финансового отдела ФЭУ</t>
  </si>
  <si>
    <t>И.Н.Емельянова</t>
  </si>
  <si>
    <t>по состоянию на 01.04.2015 года</t>
  </si>
  <si>
    <t>35</t>
  </si>
  <si>
    <t>Суммы, по искам о возмещении вреда, причиненного окружающей среде, подлежащие зачислению в бюджеты муниципальных районов</t>
  </si>
  <si>
    <t>Иные межбюджетные трансферты</t>
  </si>
  <si>
    <t>0501</t>
  </si>
  <si>
    <t>Жилищное хозяйство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</si>
</sst>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##,###,###,##0.00"/>
    <numFmt numFmtId="183" formatCode="_-* #,##0.0_р_._-;\-* #,##0.0_р_._-;_-* &quot;-&quot;??_р_._-;_-@_-"/>
    <numFmt numFmtId="184" formatCode="_-* #,##0.0_р_._-;\-* #,##0.0_р_._-;_-* &quot;-&quot;?_р_._-;_-@_-"/>
    <numFmt numFmtId="185" formatCode="#,##0.00;\-#,##0.00;#,##0.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Fill="1" applyAlignment="1" quotePrefix="1">
      <alignment vertical="top" wrapText="1"/>
    </xf>
    <xf numFmtId="49" fontId="23" fillId="0" borderId="0" xfId="0" applyNumberFormat="1" applyFont="1" applyFill="1" applyAlignment="1" quotePrefix="1">
      <alignment vertical="top" wrapText="1"/>
    </xf>
    <xf numFmtId="0" fontId="22" fillId="0" borderId="0" xfId="0" applyNumberFormat="1" applyFont="1" applyFill="1" applyAlignment="1" quotePrefix="1">
      <alignment vertical="top" wrapText="1"/>
    </xf>
    <xf numFmtId="180" fontId="22" fillId="0" borderId="0" xfId="0" applyNumberFormat="1" applyFont="1" applyFill="1" applyAlignment="1" quotePrefix="1">
      <alignment vertical="top" wrapText="1"/>
    </xf>
    <xf numFmtId="49" fontId="24" fillId="0" borderId="10" xfId="0" applyNumberFormat="1" applyFont="1" applyFill="1" applyBorder="1" applyAlignment="1">
      <alignment vertical="top"/>
    </xf>
    <xf numFmtId="49" fontId="24" fillId="0" borderId="11" xfId="0" applyNumberFormat="1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vertical="top"/>
    </xf>
    <xf numFmtId="0" fontId="26" fillId="0" borderId="11" xfId="0" applyNumberFormat="1" applyFont="1" applyFill="1" applyBorder="1" applyAlignment="1">
      <alignment vertical="top" wrapText="1"/>
    </xf>
    <xf numFmtId="0" fontId="24" fillId="0" borderId="11" xfId="0" applyNumberFormat="1" applyFont="1" applyFill="1" applyBorder="1" applyAlignment="1">
      <alignment vertical="top" wrapText="1"/>
    </xf>
    <xf numFmtId="49" fontId="24" fillId="42" borderId="10" xfId="0" applyNumberFormat="1" applyFont="1" applyFill="1" applyBorder="1" applyAlignment="1">
      <alignment vertical="top"/>
    </xf>
    <xf numFmtId="49" fontId="24" fillId="42" borderId="11" xfId="0" applyNumberFormat="1" applyFont="1" applyFill="1" applyBorder="1" applyAlignment="1">
      <alignment vertical="top"/>
    </xf>
    <xf numFmtId="49" fontId="25" fillId="42" borderId="11" xfId="0" applyNumberFormat="1" applyFont="1" applyFill="1" applyBorder="1" applyAlignment="1">
      <alignment vertical="top"/>
    </xf>
    <xf numFmtId="0" fontId="26" fillId="42" borderId="11" xfId="0" applyNumberFormat="1" applyFont="1" applyFill="1" applyBorder="1" applyAlignment="1">
      <alignment vertical="top" wrapText="1"/>
    </xf>
    <xf numFmtId="0" fontId="26" fillId="38" borderId="11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7" fillId="0" borderId="11" xfId="0" applyNumberFormat="1" applyFont="1" applyBorder="1" applyAlignment="1">
      <alignment vertical="top" wrapText="1"/>
    </xf>
    <xf numFmtId="0" fontId="24" fillId="0" borderId="11" xfId="0" applyNumberFormat="1" applyFont="1" applyBorder="1" applyAlignment="1">
      <alignment vertical="top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wrapText="1"/>
    </xf>
    <xf numFmtId="180" fontId="24" fillId="0" borderId="0" xfId="0" applyNumberFormat="1" applyFont="1" applyAlignment="1">
      <alignment/>
    </xf>
    <xf numFmtId="0" fontId="24" fillId="0" borderId="11" xfId="0" applyFont="1" applyBorder="1" applyAlignment="1">
      <alignment/>
    </xf>
    <xf numFmtId="180" fontId="24" fillId="0" borderId="0" xfId="0" applyNumberFormat="1" applyFont="1" applyBorder="1" applyAlignment="1">
      <alignment/>
    </xf>
    <xf numFmtId="181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left" vertical="top"/>
    </xf>
    <xf numFmtId="1" fontId="28" fillId="0" borderId="0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wrapText="1"/>
    </xf>
    <xf numFmtId="180" fontId="28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wrapText="1"/>
    </xf>
    <xf numFmtId="180" fontId="29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30" fillId="0" borderId="11" xfId="0" applyNumberFormat="1" applyFont="1" applyBorder="1" applyAlignment="1">
      <alignment vertical="top" wrapText="1"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4" fontId="24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26" fillId="42" borderId="11" xfId="0" applyNumberFormat="1" applyFont="1" applyFill="1" applyBorder="1" applyAlignment="1">
      <alignment/>
    </xf>
    <xf numFmtId="4" fontId="26" fillId="43" borderId="12" xfId="0" applyNumberFormat="1" applyFont="1" applyFill="1" applyBorder="1" applyAlignment="1">
      <alignment/>
    </xf>
    <xf numFmtId="49" fontId="27" fillId="0" borderId="13" xfId="0" applyNumberFormat="1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left" vertical="top" wrapText="1"/>
    </xf>
    <xf numFmtId="49" fontId="27" fillId="0" borderId="15" xfId="0" applyNumberFormat="1" applyFont="1" applyBorder="1" applyAlignment="1">
      <alignment horizontal="left" vertical="top" wrapText="1"/>
    </xf>
    <xf numFmtId="4" fontId="26" fillId="38" borderId="1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6" fillId="39" borderId="11" xfId="0" applyFont="1" applyFill="1" applyBorder="1" applyAlignment="1">
      <alignment/>
    </xf>
    <xf numFmtId="4" fontId="27" fillId="0" borderId="12" xfId="0" applyNumberFormat="1" applyFont="1" applyBorder="1" applyAlignment="1">
      <alignment/>
    </xf>
    <xf numFmtId="4" fontId="24" fillId="0" borderId="11" xfId="0" applyNumberFormat="1" applyFont="1" applyFill="1" applyBorder="1" applyAlignment="1">
      <alignment/>
    </xf>
    <xf numFmtId="4" fontId="27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4" fontId="26" fillId="42" borderId="11" xfId="0" applyNumberFormat="1" applyFont="1" applyFill="1" applyBorder="1" applyAlignment="1">
      <alignment/>
    </xf>
    <xf numFmtId="4" fontId="26" fillId="42" borderId="12" xfId="0" applyNumberFormat="1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4" fontId="30" fillId="0" borderId="12" xfId="0" applyNumberFormat="1" applyFont="1" applyBorder="1" applyAlignment="1">
      <alignment/>
    </xf>
    <xf numFmtId="4" fontId="26" fillId="39" borderId="11" xfId="0" applyNumberFormat="1" applyFont="1" applyFill="1" applyBorder="1" applyAlignment="1">
      <alignment/>
    </xf>
    <xf numFmtId="4" fontId="26" fillId="39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26" fillId="43" borderId="11" xfId="0" applyNumberFormat="1" applyFont="1" applyFill="1" applyBorder="1" applyAlignment="1">
      <alignment/>
    </xf>
    <xf numFmtId="4" fontId="24" fillId="43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9" fontId="24" fillId="0" borderId="13" xfId="0" applyNumberFormat="1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left" vertical="top" wrapText="1"/>
    </xf>
    <xf numFmtId="49" fontId="24" fillId="0" borderId="15" xfId="0" applyNumberFormat="1" applyFont="1" applyBorder="1" applyAlignment="1">
      <alignment horizontal="left" vertical="top" wrapText="1"/>
    </xf>
    <xf numFmtId="49" fontId="24" fillId="42" borderId="16" xfId="0" applyNumberFormat="1" applyFont="1" applyFill="1" applyBorder="1" applyAlignment="1">
      <alignment vertical="top"/>
    </xf>
    <xf numFmtId="49" fontId="24" fillId="42" borderId="17" xfId="0" applyNumberFormat="1" applyFont="1" applyFill="1" applyBorder="1" applyAlignment="1">
      <alignment vertical="top"/>
    </xf>
    <xf numFmtId="49" fontId="25" fillId="42" borderId="17" xfId="0" applyNumberFormat="1" applyFont="1" applyFill="1" applyBorder="1" applyAlignment="1">
      <alignment vertical="top"/>
    </xf>
    <xf numFmtId="0" fontId="26" fillId="42" borderId="17" xfId="0" applyNumberFormat="1" applyFont="1" applyFill="1" applyBorder="1" applyAlignment="1">
      <alignment vertical="top" wrapText="1"/>
    </xf>
    <xf numFmtId="4" fontId="26" fillId="42" borderId="17" xfId="0" applyNumberFormat="1" applyFont="1" applyFill="1" applyBorder="1" applyAlignment="1">
      <alignment/>
    </xf>
    <xf numFmtId="4" fontId="26" fillId="42" borderId="18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11" xfId="0" applyNumberFormat="1" applyFont="1" applyFill="1" applyBorder="1" applyAlignment="1">
      <alignment horizontal="left" vertical="center" wrapText="1"/>
    </xf>
    <xf numFmtId="4" fontId="26" fillId="38" borderId="12" xfId="0" applyNumberFormat="1" applyFont="1" applyFill="1" applyBorder="1" applyAlignment="1">
      <alignment/>
    </xf>
    <xf numFmtId="0" fontId="27" fillId="0" borderId="11" xfId="0" applyFont="1" applyFill="1" applyBorder="1" applyAlignment="1">
      <alignment vertical="top" wrapText="1"/>
    </xf>
    <xf numFmtId="0" fontId="24" fillId="0" borderId="11" xfId="0" applyFont="1" applyBorder="1" applyAlignment="1">
      <alignment wrapText="1"/>
    </xf>
    <xf numFmtId="0" fontId="26" fillId="0" borderId="0" xfId="0" applyFont="1" applyAlignment="1">
      <alignment/>
    </xf>
    <xf numFmtId="4" fontId="26" fillId="0" borderId="12" xfId="0" applyNumberFormat="1" applyFont="1" applyFill="1" applyBorder="1" applyAlignment="1">
      <alignment/>
    </xf>
    <xf numFmtId="4" fontId="24" fillId="0" borderId="15" xfId="0" applyNumberFormat="1" applyFont="1" applyFill="1" applyBorder="1" applyAlignment="1">
      <alignment/>
    </xf>
    <xf numFmtId="49" fontId="24" fillId="0" borderId="19" xfId="0" applyNumberFormat="1" applyFont="1" applyFill="1" applyBorder="1" applyAlignment="1">
      <alignment vertical="top"/>
    </xf>
    <xf numFmtId="0" fontId="26" fillId="0" borderId="20" xfId="0" applyNumberFormat="1" applyFont="1" applyFill="1" applyBorder="1" applyAlignment="1">
      <alignment vertical="top" wrapText="1"/>
    </xf>
    <xf numFmtId="0" fontId="26" fillId="0" borderId="17" xfId="0" applyNumberFormat="1" applyFont="1" applyFill="1" applyBorder="1" applyAlignment="1">
      <alignment vertical="top" wrapText="1"/>
    </xf>
    <xf numFmtId="49" fontId="24" fillId="0" borderId="11" xfId="0" applyNumberFormat="1" applyFont="1" applyBorder="1" applyAlignment="1">
      <alignment horizontal="left" wrapText="1"/>
    </xf>
    <xf numFmtId="49" fontId="24" fillId="0" borderId="21" xfId="0" applyNumberFormat="1" applyFont="1" applyBorder="1" applyAlignment="1">
      <alignment horizontal="left" wrapText="1"/>
    </xf>
    <xf numFmtId="4" fontId="27" fillId="0" borderId="11" xfId="0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4" fontId="26" fillId="42" borderId="12" xfId="0" applyNumberFormat="1" applyFont="1" applyFill="1" applyBorder="1" applyAlignment="1">
      <alignment/>
    </xf>
    <xf numFmtId="0" fontId="26" fillId="43" borderId="11" xfId="0" applyNumberFormat="1" applyFont="1" applyFill="1" applyBorder="1" applyAlignment="1">
      <alignment wrapText="1"/>
    </xf>
    <xf numFmtId="0" fontId="24" fillId="43" borderId="11" xfId="0" applyNumberFormat="1" applyFont="1" applyFill="1" applyBorder="1" applyAlignment="1">
      <alignment wrapText="1"/>
    </xf>
    <xf numFmtId="4" fontId="24" fillId="0" borderId="20" xfId="0" applyNumberFormat="1" applyFont="1" applyFill="1" applyBorder="1" applyAlignment="1">
      <alignment/>
    </xf>
    <xf numFmtId="4" fontId="24" fillId="0" borderId="23" xfId="0" applyNumberFormat="1" applyFont="1" applyFill="1" applyBorder="1" applyAlignment="1">
      <alignment/>
    </xf>
    <xf numFmtId="4" fontId="24" fillId="0" borderId="24" xfId="0" applyNumberFormat="1" applyFon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191" fontId="24" fillId="0" borderId="11" xfId="0" applyNumberFormat="1" applyFont="1" applyBorder="1" applyAlignment="1">
      <alignment horizontal="left" wrapText="1"/>
    </xf>
    <xf numFmtId="49" fontId="24" fillId="43" borderId="10" xfId="0" applyNumberFormat="1" applyFont="1" applyFill="1" applyBorder="1" applyAlignment="1">
      <alignment vertical="top"/>
    </xf>
    <xf numFmtId="49" fontId="24" fillId="43" borderId="11" xfId="0" applyNumberFormat="1" applyFont="1" applyFill="1" applyBorder="1" applyAlignment="1">
      <alignment vertical="top"/>
    </xf>
    <xf numFmtId="0" fontId="21" fillId="43" borderId="0" xfId="0" applyFont="1" applyFill="1" applyAlignment="1">
      <alignment/>
    </xf>
    <xf numFmtId="0" fontId="24" fillId="0" borderId="11" xfId="0" applyNumberFormat="1" applyFont="1" applyBorder="1" applyAlignment="1">
      <alignment horizontal="left" vertical="center" wrapText="1"/>
    </xf>
    <xf numFmtId="49" fontId="26" fillId="43" borderId="11" xfId="0" applyNumberFormat="1" applyFont="1" applyFill="1" applyBorder="1" applyAlignment="1">
      <alignment horizontal="center" vertical="center"/>
    </xf>
    <xf numFmtId="49" fontId="24" fillId="43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43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top"/>
    </xf>
    <xf numFmtId="49" fontId="26" fillId="0" borderId="11" xfId="0" applyNumberFormat="1" applyFont="1" applyFill="1" applyBorder="1" applyAlignment="1">
      <alignment vertical="top"/>
    </xf>
    <xf numFmtId="49" fontId="28" fillId="0" borderId="11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horizontal="left" wrapText="1"/>
    </xf>
    <xf numFmtId="0" fontId="24" fillId="43" borderId="11" xfId="0" applyNumberFormat="1" applyFont="1" applyFill="1" applyBorder="1" applyAlignment="1">
      <alignment horizontal="left" vertical="center" wrapText="1"/>
    </xf>
    <xf numFmtId="49" fontId="24" fillId="43" borderId="1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justify" vertical="center"/>
    </xf>
    <xf numFmtId="191" fontId="24" fillId="0" borderId="21" xfId="0" applyNumberFormat="1" applyFont="1" applyBorder="1" applyAlignment="1">
      <alignment horizontal="left" wrapText="1"/>
    </xf>
    <xf numFmtId="0" fontId="32" fillId="0" borderId="11" xfId="0" applyFont="1" applyBorder="1" applyAlignment="1">
      <alignment horizontal="justify" vertical="center"/>
    </xf>
    <xf numFmtId="0" fontId="32" fillId="0" borderId="17" xfId="0" applyFont="1" applyBorder="1" applyAlignment="1">
      <alignment horizontal="justify" vertical="center"/>
    </xf>
    <xf numFmtId="49" fontId="28" fillId="43" borderId="11" xfId="0" applyNumberFormat="1" applyFont="1" applyFill="1" applyBorder="1" applyAlignment="1">
      <alignment vertical="top"/>
    </xf>
    <xf numFmtId="4" fontId="24" fillId="43" borderId="11" xfId="0" applyNumberFormat="1" applyFont="1" applyFill="1" applyBorder="1" applyAlignment="1">
      <alignment/>
    </xf>
    <xf numFmtId="4" fontId="24" fillId="43" borderId="12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 vertical="top" wrapText="1"/>
    </xf>
    <xf numFmtId="0" fontId="26" fillId="43" borderId="11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vertical="top"/>
    </xf>
    <xf numFmtId="0" fontId="26" fillId="0" borderId="11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49" fontId="27" fillId="0" borderId="13" xfId="0" applyNumberFormat="1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left" vertical="top" wrapText="1"/>
    </xf>
    <xf numFmtId="49" fontId="27" fillId="0" borderId="15" xfId="0" applyNumberFormat="1" applyFont="1" applyBorder="1" applyAlignment="1">
      <alignment horizontal="left" vertical="top" wrapText="1"/>
    </xf>
    <xf numFmtId="49" fontId="26" fillId="42" borderId="13" xfId="0" applyNumberFormat="1" applyFont="1" applyFill="1" applyBorder="1" applyAlignment="1">
      <alignment horizontal="left" vertical="top" wrapText="1"/>
    </xf>
    <xf numFmtId="49" fontId="26" fillId="42" borderId="14" xfId="0" applyNumberFormat="1" applyFont="1" applyFill="1" applyBorder="1" applyAlignment="1">
      <alignment horizontal="left" vertical="top" wrapText="1"/>
    </xf>
    <xf numFmtId="49" fontId="26" fillId="42" borderId="15" xfId="0" applyNumberFormat="1" applyFont="1" applyFill="1" applyBorder="1" applyAlignment="1">
      <alignment horizontal="left" vertical="top" wrapText="1"/>
    </xf>
    <xf numFmtId="180" fontId="24" fillId="0" borderId="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4" fillId="38" borderId="13" xfId="0" applyFont="1" applyFill="1" applyBorder="1" applyAlignment="1">
      <alignment vertical="top" wrapText="1"/>
    </xf>
    <xf numFmtId="0" fontId="24" fillId="38" borderId="14" xfId="0" applyFont="1" applyFill="1" applyBorder="1" applyAlignment="1">
      <alignment vertical="top" wrapText="1"/>
    </xf>
    <xf numFmtId="49" fontId="24" fillId="43" borderId="26" xfId="0" applyNumberFormat="1" applyFont="1" applyFill="1" applyBorder="1" applyAlignment="1">
      <alignment horizontal="center" vertical="center" wrapText="1"/>
    </xf>
    <xf numFmtId="0" fontId="24" fillId="43" borderId="27" xfId="0" applyFont="1" applyFill="1" applyBorder="1" applyAlignment="1">
      <alignment horizontal="center" vertical="center" wrapText="1"/>
    </xf>
    <xf numFmtId="0" fontId="24" fillId="43" borderId="28" xfId="0" applyFont="1" applyFill="1" applyBorder="1" applyAlignment="1">
      <alignment horizontal="center" vertical="center" wrapText="1"/>
    </xf>
    <xf numFmtId="0" fontId="21" fillId="43" borderId="29" xfId="0" applyFont="1" applyFill="1" applyBorder="1" applyAlignment="1">
      <alignment horizontal="center" vertical="center" wrapText="1"/>
    </xf>
    <xf numFmtId="0" fontId="21" fillId="43" borderId="30" xfId="0" applyFont="1" applyFill="1" applyBorder="1" applyAlignment="1">
      <alignment horizontal="center" vertical="center" wrapText="1"/>
    </xf>
    <xf numFmtId="0" fontId="21" fillId="43" borderId="31" xfId="0" applyFont="1" applyFill="1" applyBorder="1" applyAlignment="1">
      <alignment horizontal="center" vertical="center" wrapText="1"/>
    </xf>
    <xf numFmtId="49" fontId="24" fillId="43" borderId="27" xfId="0" applyNumberFormat="1" applyFont="1" applyFill="1" applyBorder="1" applyAlignment="1">
      <alignment horizontal="center" vertical="center" wrapText="1"/>
    </xf>
    <xf numFmtId="49" fontId="26" fillId="42" borderId="13" xfId="0" applyNumberFormat="1" applyFont="1" applyFill="1" applyBorder="1" applyAlignment="1">
      <alignment horizontal="left" vertical="top"/>
    </xf>
    <xf numFmtId="49" fontId="26" fillId="42" borderId="14" xfId="0" applyNumberFormat="1" applyFont="1" applyFill="1" applyBorder="1" applyAlignment="1">
      <alignment horizontal="left" vertical="top"/>
    </xf>
    <xf numFmtId="49" fontId="26" fillId="42" borderId="15" xfId="0" applyNumberFormat="1" applyFont="1" applyFill="1" applyBorder="1" applyAlignment="1">
      <alignment horizontal="left" vertical="top"/>
    </xf>
    <xf numFmtId="180" fontId="24" fillId="43" borderId="32" xfId="0" applyNumberFormat="1" applyFont="1" applyFill="1" applyBorder="1" applyAlignment="1">
      <alignment horizontal="center" vertical="center" wrapText="1"/>
    </xf>
    <xf numFmtId="180" fontId="24" fillId="43" borderId="33" xfId="0" applyNumberFormat="1" applyFont="1" applyFill="1" applyBorder="1" applyAlignment="1">
      <alignment horizontal="center" vertical="center" wrapText="1"/>
    </xf>
    <xf numFmtId="180" fontId="24" fillId="0" borderId="34" xfId="0" applyNumberFormat="1" applyFont="1" applyFill="1" applyBorder="1" applyAlignment="1">
      <alignment horizontal="center" vertical="center" wrapText="1"/>
    </xf>
    <xf numFmtId="180" fontId="24" fillId="0" borderId="3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2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180" fontId="24" fillId="0" borderId="32" xfId="0" applyNumberFormat="1" applyFont="1" applyFill="1" applyBorder="1" applyAlignment="1">
      <alignment horizontal="center" vertical="center" wrapText="1"/>
    </xf>
    <xf numFmtId="180" fontId="24" fillId="0" borderId="3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49" fontId="26" fillId="39" borderId="10" xfId="0" applyNumberFormat="1" applyFont="1" applyFill="1" applyBorder="1" applyAlignment="1">
      <alignment vertical="top" wrapText="1"/>
    </xf>
    <xf numFmtId="0" fontId="31" fillId="39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0" fillId="0" borderId="11" xfId="0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39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40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49" fontId="26" fillId="0" borderId="13" xfId="0" applyNumberFormat="1" applyFont="1" applyFill="1" applyBorder="1" applyAlignment="1">
      <alignment horizontal="left" vertical="top" wrapText="1"/>
    </xf>
    <xf numFmtId="49" fontId="26" fillId="0" borderId="14" xfId="0" applyNumberFormat="1" applyFont="1" applyFill="1" applyBorder="1" applyAlignment="1">
      <alignment horizontal="left" vertical="top" wrapText="1"/>
    </xf>
    <xf numFmtId="49" fontId="26" fillId="0" borderId="15" xfId="0" applyNumberFormat="1" applyFont="1" applyFill="1" applyBorder="1" applyAlignment="1">
      <alignment horizontal="left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3"/>
  <sheetViews>
    <sheetView tabSelected="1" zoomScale="75" zoomScaleNormal="75" zoomScalePageLayoutView="0" workbookViewId="0" topLeftCell="A219">
      <selection activeCell="K249" sqref="K249"/>
    </sheetView>
  </sheetViews>
  <sheetFormatPr defaultColWidth="9.00390625" defaultRowHeight="12.75"/>
  <cols>
    <col min="1" max="1" width="5.00390625" style="1" customWidth="1"/>
    <col min="2" max="2" width="3.00390625" style="1" customWidth="1"/>
    <col min="3" max="3" width="4.25390625" style="1" customWidth="1"/>
    <col min="4" max="4" width="3.375" style="1" customWidth="1"/>
    <col min="5" max="5" width="5.375" style="34" customWidth="1"/>
    <col min="6" max="6" width="4.375" style="1" customWidth="1"/>
    <col min="7" max="7" width="5.875" style="1" customWidth="1"/>
    <col min="8" max="8" width="5.25390625" style="1" customWidth="1"/>
    <col min="9" max="9" width="75.00390625" style="1" customWidth="1"/>
    <col min="10" max="10" width="16.75390625" style="1" customWidth="1"/>
    <col min="11" max="11" width="16.375" style="1" customWidth="1"/>
    <col min="12" max="12" width="13.125" style="1" customWidth="1"/>
    <col min="13" max="13" width="12.875" style="1" bestFit="1" customWidth="1"/>
    <col min="14" max="14" width="13.00390625" style="1" customWidth="1"/>
    <col min="15" max="20" width="9.125" style="1" customWidth="1"/>
    <col min="21" max="21" width="7.875" style="1" customWidth="1"/>
    <col min="22" max="16384" width="9.125" style="1" customWidth="1"/>
  </cols>
  <sheetData>
    <row r="1" spans="1:12" ht="20.25">
      <c r="A1" s="157"/>
      <c r="B1" s="157"/>
      <c r="C1" s="157"/>
      <c r="D1" s="157"/>
      <c r="E1" s="157"/>
      <c r="F1" s="157"/>
      <c r="G1" s="157"/>
      <c r="H1" s="157"/>
      <c r="I1" s="157"/>
      <c r="J1" s="158"/>
      <c r="K1" s="158"/>
      <c r="L1" s="158"/>
    </row>
    <row r="2" spans="1:12" ht="20.25">
      <c r="A2" s="159" t="s">
        <v>218</v>
      </c>
      <c r="B2" s="159"/>
      <c r="C2" s="159"/>
      <c r="D2" s="159"/>
      <c r="E2" s="159"/>
      <c r="F2" s="159"/>
      <c r="G2" s="159"/>
      <c r="H2" s="159"/>
      <c r="I2" s="159"/>
      <c r="J2" s="158"/>
      <c r="K2" s="158"/>
      <c r="L2" s="158"/>
    </row>
    <row r="3" spans="1:12" ht="20.25">
      <c r="A3" s="159" t="s">
        <v>378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8.75" thickBot="1">
      <c r="A4" s="2"/>
      <c r="B4" s="2"/>
      <c r="C4" s="2"/>
      <c r="D4" s="2"/>
      <c r="E4" s="3"/>
      <c r="F4" s="2"/>
      <c r="G4" s="2"/>
      <c r="H4" s="2"/>
      <c r="I4" s="4"/>
      <c r="J4" s="5"/>
      <c r="K4" s="161" t="s">
        <v>259</v>
      </c>
      <c r="L4" s="162"/>
    </row>
    <row r="5" spans="1:12" ht="15" customHeight="1">
      <c r="A5" s="143" t="s">
        <v>310</v>
      </c>
      <c r="B5" s="144"/>
      <c r="C5" s="144"/>
      <c r="D5" s="144"/>
      <c r="E5" s="144"/>
      <c r="F5" s="144"/>
      <c r="G5" s="144"/>
      <c r="H5" s="145"/>
      <c r="I5" s="149" t="s">
        <v>311</v>
      </c>
      <c r="J5" s="153" t="s">
        <v>260</v>
      </c>
      <c r="K5" s="163" t="s">
        <v>261</v>
      </c>
      <c r="L5" s="155" t="s">
        <v>262</v>
      </c>
    </row>
    <row r="6" spans="1:12" ht="47.25" customHeight="1" thickBot="1">
      <c r="A6" s="146"/>
      <c r="B6" s="147"/>
      <c r="C6" s="147"/>
      <c r="D6" s="147"/>
      <c r="E6" s="147"/>
      <c r="F6" s="147"/>
      <c r="G6" s="147"/>
      <c r="H6" s="148"/>
      <c r="I6" s="147"/>
      <c r="J6" s="154"/>
      <c r="K6" s="164"/>
      <c r="L6" s="156"/>
    </row>
    <row r="7" spans="1:12" ht="18.75">
      <c r="A7" s="70" t="s">
        <v>263</v>
      </c>
      <c r="B7" s="71" t="s">
        <v>264</v>
      </c>
      <c r="C7" s="71" t="s">
        <v>265</v>
      </c>
      <c r="D7" s="71" t="s">
        <v>265</v>
      </c>
      <c r="E7" s="72" t="s">
        <v>263</v>
      </c>
      <c r="F7" s="71" t="s">
        <v>265</v>
      </c>
      <c r="G7" s="71" t="s">
        <v>266</v>
      </c>
      <c r="H7" s="71" t="s">
        <v>263</v>
      </c>
      <c r="I7" s="73" t="s">
        <v>267</v>
      </c>
      <c r="J7" s="74">
        <f>J8+J17+J22+J24+J28+J33+J37+J41+J57</f>
        <v>112133.69000000002</v>
      </c>
      <c r="K7" s="74">
        <f>K8+K17+K22+K24+K28+K33+K37+K41+K57</f>
        <v>19115.83</v>
      </c>
      <c r="L7" s="75">
        <f>IF(J7=0,0,K7/J7*100)</f>
        <v>17.04735659729025</v>
      </c>
    </row>
    <row r="8" spans="1:12" s="50" customFormat="1" ht="18.75">
      <c r="A8" s="6" t="s">
        <v>263</v>
      </c>
      <c r="B8" s="7" t="s">
        <v>264</v>
      </c>
      <c r="C8" s="7" t="s">
        <v>268</v>
      </c>
      <c r="D8" s="7" t="s">
        <v>265</v>
      </c>
      <c r="E8" s="8" t="s">
        <v>263</v>
      </c>
      <c r="F8" s="7" t="s">
        <v>265</v>
      </c>
      <c r="G8" s="7" t="s">
        <v>266</v>
      </c>
      <c r="H8" s="7" t="s">
        <v>263</v>
      </c>
      <c r="I8" s="9" t="s">
        <v>269</v>
      </c>
      <c r="J8" s="41">
        <f>J9+J12</f>
        <v>96300.26</v>
      </c>
      <c r="K8" s="41">
        <f>K9+K12</f>
        <v>15535.470000000001</v>
      </c>
      <c r="L8" s="42">
        <f>IF(J8=0,0,K8/J8*100)</f>
        <v>16.132324045646403</v>
      </c>
    </row>
    <row r="9" spans="1:12" s="50" customFormat="1" ht="18.75">
      <c r="A9" s="109" t="s">
        <v>180</v>
      </c>
      <c r="B9" s="110" t="s">
        <v>264</v>
      </c>
      <c r="C9" s="110" t="s">
        <v>268</v>
      </c>
      <c r="D9" s="110" t="s">
        <v>268</v>
      </c>
      <c r="E9" s="8" t="s">
        <v>263</v>
      </c>
      <c r="F9" s="110" t="s">
        <v>265</v>
      </c>
      <c r="G9" s="110" t="s">
        <v>266</v>
      </c>
      <c r="H9" s="110" t="s">
        <v>270</v>
      </c>
      <c r="I9" s="9" t="s">
        <v>271</v>
      </c>
      <c r="J9" s="41">
        <f>J10</f>
        <v>2328.43</v>
      </c>
      <c r="K9" s="41">
        <f>K10</f>
        <v>321.53</v>
      </c>
      <c r="L9" s="42">
        <f>IF(J9=0,0,K9/J9*100)</f>
        <v>13.808875508389773</v>
      </c>
    </row>
    <row r="10" spans="1:12" s="50" customFormat="1" ht="47.25">
      <c r="A10" s="109" t="s">
        <v>180</v>
      </c>
      <c r="B10" s="110" t="s">
        <v>264</v>
      </c>
      <c r="C10" s="110" t="s">
        <v>268</v>
      </c>
      <c r="D10" s="110" t="s">
        <v>268</v>
      </c>
      <c r="E10" s="8" t="s">
        <v>272</v>
      </c>
      <c r="F10" s="110" t="s">
        <v>265</v>
      </c>
      <c r="G10" s="110" t="s">
        <v>266</v>
      </c>
      <c r="H10" s="110" t="s">
        <v>270</v>
      </c>
      <c r="I10" s="9" t="s">
        <v>278</v>
      </c>
      <c r="J10" s="41">
        <f>J11</f>
        <v>2328.43</v>
      </c>
      <c r="K10" s="41">
        <f>K11</f>
        <v>321.53</v>
      </c>
      <c r="L10" s="42">
        <f>IF(J10=0,0,K10/J10*100)</f>
        <v>13.808875508389773</v>
      </c>
    </row>
    <row r="11" spans="1:12" s="50" customFormat="1" ht="31.5">
      <c r="A11" s="6" t="s">
        <v>180</v>
      </c>
      <c r="B11" s="7" t="s">
        <v>264</v>
      </c>
      <c r="C11" s="7" t="s">
        <v>268</v>
      </c>
      <c r="D11" s="7" t="s">
        <v>268</v>
      </c>
      <c r="E11" s="8" t="s">
        <v>279</v>
      </c>
      <c r="F11" s="7" t="s">
        <v>280</v>
      </c>
      <c r="G11" s="7" t="s">
        <v>266</v>
      </c>
      <c r="H11" s="7" t="s">
        <v>270</v>
      </c>
      <c r="I11" s="10" t="s">
        <v>281</v>
      </c>
      <c r="J11" s="40">
        <v>2328.43</v>
      </c>
      <c r="K11" s="40">
        <v>321.53</v>
      </c>
      <c r="L11" s="43">
        <f>IF(J11=0,0,K11/J11*100)</f>
        <v>13.808875508389773</v>
      </c>
    </row>
    <row r="12" spans="1:12" s="50" customFormat="1" ht="18.75">
      <c r="A12" s="109" t="s">
        <v>180</v>
      </c>
      <c r="B12" s="110" t="s">
        <v>264</v>
      </c>
      <c r="C12" s="110" t="s">
        <v>268</v>
      </c>
      <c r="D12" s="110" t="s">
        <v>280</v>
      </c>
      <c r="E12" s="8" t="s">
        <v>263</v>
      </c>
      <c r="F12" s="110" t="s">
        <v>268</v>
      </c>
      <c r="G12" s="110" t="s">
        <v>266</v>
      </c>
      <c r="H12" s="110" t="s">
        <v>270</v>
      </c>
      <c r="I12" s="9" t="s">
        <v>282</v>
      </c>
      <c r="J12" s="41">
        <f>SUM(J13:J16)</f>
        <v>93971.83</v>
      </c>
      <c r="K12" s="41">
        <f>SUM(K13:K16)</f>
        <v>15213.94</v>
      </c>
      <c r="L12" s="42">
        <f aca="true" t="shared" si="0" ref="L12:L23">IF(J12=0,0,K12/J12*100)</f>
        <v>16.18989435451028</v>
      </c>
    </row>
    <row r="13" spans="1:12" s="50" customFormat="1" ht="63">
      <c r="A13" s="6" t="s">
        <v>180</v>
      </c>
      <c r="B13" s="7" t="s">
        <v>264</v>
      </c>
      <c r="C13" s="7" t="s">
        <v>268</v>
      </c>
      <c r="D13" s="7" t="s">
        <v>280</v>
      </c>
      <c r="E13" s="8" t="s">
        <v>272</v>
      </c>
      <c r="F13" s="7" t="s">
        <v>268</v>
      </c>
      <c r="G13" s="7" t="s">
        <v>266</v>
      </c>
      <c r="H13" s="7" t="s">
        <v>270</v>
      </c>
      <c r="I13" s="10" t="s">
        <v>324</v>
      </c>
      <c r="J13" s="40">
        <v>93931.86</v>
      </c>
      <c r="K13" s="40">
        <v>15216.91</v>
      </c>
      <c r="L13" s="43">
        <f t="shared" si="0"/>
        <v>16.199945364650503</v>
      </c>
    </row>
    <row r="14" spans="1:12" s="50" customFormat="1" ht="98.25" customHeight="1">
      <c r="A14" s="6" t="s">
        <v>180</v>
      </c>
      <c r="B14" s="7" t="s">
        <v>264</v>
      </c>
      <c r="C14" s="7" t="s">
        <v>268</v>
      </c>
      <c r="D14" s="7" t="s">
        <v>280</v>
      </c>
      <c r="E14" s="8" t="s">
        <v>283</v>
      </c>
      <c r="F14" s="7" t="s">
        <v>268</v>
      </c>
      <c r="G14" s="7" t="s">
        <v>266</v>
      </c>
      <c r="H14" s="7" t="s">
        <v>270</v>
      </c>
      <c r="I14" s="10" t="s">
        <v>327</v>
      </c>
      <c r="J14" s="40">
        <v>16.22</v>
      </c>
      <c r="K14" s="40">
        <v>11.78</v>
      </c>
      <c r="L14" s="43">
        <f t="shared" si="0"/>
        <v>72.62638717632552</v>
      </c>
    </row>
    <row r="15" spans="1:12" s="50" customFormat="1" ht="34.5" customHeight="1">
      <c r="A15" s="6" t="s">
        <v>180</v>
      </c>
      <c r="B15" s="7" t="s">
        <v>264</v>
      </c>
      <c r="C15" s="7" t="s">
        <v>268</v>
      </c>
      <c r="D15" s="7" t="s">
        <v>280</v>
      </c>
      <c r="E15" s="8" t="s">
        <v>284</v>
      </c>
      <c r="F15" s="7" t="s">
        <v>268</v>
      </c>
      <c r="G15" s="7" t="s">
        <v>266</v>
      </c>
      <c r="H15" s="7" t="s">
        <v>270</v>
      </c>
      <c r="I15" s="10" t="s">
        <v>328</v>
      </c>
      <c r="J15" s="40">
        <v>23.75</v>
      </c>
      <c r="K15" s="40">
        <v>-14.75</v>
      </c>
      <c r="L15" s="43">
        <f t="shared" si="0"/>
        <v>-62.10526315789474</v>
      </c>
    </row>
    <row r="16" spans="1:12" s="50" customFormat="1" ht="78.75">
      <c r="A16" s="6" t="s">
        <v>180</v>
      </c>
      <c r="B16" s="7" t="s">
        <v>264</v>
      </c>
      <c r="C16" s="7" t="s">
        <v>268</v>
      </c>
      <c r="D16" s="7" t="s">
        <v>280</v>
      </c>
      <c r="E16" s="8" t="s">
        <v>22</v>
      </c>
      <c r="F16" s="7" t="s">
        <v>268</v>
      </c>
      <c r="G16" s="7" t="s">
        <v>266</v>
      </c>
      <c r="H16" s="7" t="s">
        <v>270</v>
      </c>
      <c r="I16" s="10" t="s">
        <v>23</v>
      </c>
      <c r="J16" s="40">
        <v>0</v>
      </c>
      <c r="K16" s="40">
        <v>0</v>
      </c>
      <c r="L16" s="43">
        <f t="shared" si="0"/>
        <v>0</v>
      </c>
    </row>
    <row r="17" spans="1:12" s="50" customFormat="1" ht="18.75">
      <c r="A17" s="6" t="s">
        <v>263</v>
      </c>
      <c r="B17" s="7" t="s">
        <v>264</v>
      </c>
      <c r="C17" s="7" t="s">
        <v>292</v>
      </c>
      <c r="D17" s="7" t="s">
        <v>265</v>
      </c>
      <c r="E17" s="8" t="s">
        <v>263</v>
      </c>
      <c r="F17" s="7" t="s">
        <v>265</v>
      </c>
      <c r="G17" s="7" t="s">
        <v>266</v>
      </c>
      <c r="H17" s="7" t="s">
        <v>263</v>
      </c>
      <c r="I17" s="9" t="s">
        <v>293</v>
      </c>
      <c r="J17" s="41">
        <f>SUM(J18:J21)</f>
        <v>2214.53</v>
      </c>
      <c r="K17" s="41">
        <f>SUM(K18:K21)</f>
        <v>410.74</v>
      </c>
      <c r="L17" s="42">
        <f t="shared" si="0"/>
        <v>18.547502178791888</v>
      </c>
    </row>
    <row r="18" spans="1:12" s="50" customFormat="1" ht="18.75">
      <c r="A18" s="6" t="s">
        <v>180</v>
      </c>
      <c r="B18" s="7" t="s">
        <v>264</v>
      </c>
      <c r="C18" s="7" t="s">
        <v>292</v>
      </c>
      <c r="D18" s="7" t="s">
        <v>280</v>
      </c>
      <c r="E18" s="8" t="s">
        <v>272</v>
      </c>
      <c r="F18" s="7" t="s">
        <v>280</v>
      </c>
      <c r="G18" s="7" t="s">
        <v>266</v>
      </c>
      <c r="H18" s="7" t="s">
        <v>270</v>
      </c>
      <c r="I18" s="77" t="s">
        <v>29</v>
      </c>
      <c r="J18" s="40">
        <v>2202.02</v>
      </c>
      <c r="K18" s="40">
        <v>407.55</v>
      </c>
      <c r="L18" s="43">
        <f t="shared" si="0"/>
        <v>18.508006285138194</v>
      </c>
    </row>
    <row r="19" spans="1:12" s="50" customFormat="1" ht="31.5">
      <c r="A19" s="6" t="s">
        <v>180</v>
      </c>
      <c r="B19" s="7" t="s">
        <v>264</v>
      </c>
      <c r="C19" s="7" t="s">
        <v>292</v>
      </c>
      <c r="D19" s="7" t="s">
        <v>280</v>
      </c>
      <c r="E19" s="8" t="s">
        <v>283</v>
      </c>
      <c r="F19" s="7" t="s">
        <v>280</v>
      </c>
      <c r="G19" s="7" t="s">
        <v>266</v>
      </c>
      <c r="H19" s="7" t="s">
        <v>270</v>
      </c>
      <c r="I19" s="88" t="s">
        <v>152</v>
      </c>
      <c r="J19" s="40">
        <v>0</v>
      </c>
      <c r="K19" s="40">
        <v>0</v>
      </c>
      <c r="L19" s="43">
        <f t="shared" si="0"/>
        <v>0</v>
      </c>
    </row>
    <row r="20" spans="1:12" s="50" customFormat="1" ht="18.75">
      <c r="A20" s="6" t="s">
        <v>180</v>
      </c>
      <c r="B20" s="7" t="s">
        <v>264</v>
      </c>
      <c r="C20" s="7" t="s">
        <v>292</v>
      </c>
      <c r="D20" s="7" t="s">
        <v>287</v>
      </c>
      <c r="E20" s="8" t="s">
        <v>272</v>
      </c>
      <c r="F20" s="7" t="s">
        <v>268</v>
      </c>
      <c r="G20" s="7" t="s">
        <v>266</v>
      </c>
      <c r="H20" s="7" t="s">
        <v>270</v>
      </c>
      <c r="I20" s="77" t="s">
        <v>341</v>
      </c>
      <c r="J20" s="40">
        <v>7.01</v>
      </c>
      <c r="K20" s="40">
        <v>3.19</v>
      </c>
      <c r="L20" s="43">
        <f t="shared" si="0"/>
        <v>45.50641940085592</v>
      </c>
    </row>
    <row r="21" spans="1:12" s="50" customFormat="1" ht="31.5">
      <c r="A21" s="6" t="s">
        <v>180</v>
      </c>
      <c r="B21" s="7" t="s">
        <v>264</v>
      </c>
      <c r="C21" s="7" t="s">
        <v>292</v>
      </c>
      <c r="D21" s="7" t="s">
        <v>295</v>
      </c>
      <c r="E21" s="8" t="s">
        <v>283</v>
      </c>
      <c r="F21" s="7" t="s">
        <v>280</v>
      </c>
      <c r="G21" s="7" t="s">
        <v>266</v>
      </c>
      <c r="H21" s="7" t="s">
        <v>270</v>
      </c>
      <c r="I21" s="88" t="s">
        <v>349</v>
      </c>
      <c r="J21" s="40">
        <v>5.5</v>
      </c>
      <c r="K21" s="40">
        <v>0</v>
      </c>
      <c r="L21" s="43">
        <f t="shared" si="0"/>
        <v>0</v>
      </c>
    </row>
    <row r="22" spans="1:12" s="50" customFormat="1" ht="18.75">
      <c r="A22" s="6" t="s">
        <v>263</v>
      </c>
      <c r="B22" s="7" t="s">
        <v>264</v>
      </c>
      <c r="C22" s="7" t="s">
        <v>297</v>
      </c>
      <c r="D22" s="7" t="s">
        <v>265</v>
      </c>
      <c r="E22" s="8" t="s">
        <v>263</v>
      </c>
      <c r="F22" s="7" t="s">
        <v>265</v>
      </c>
      <c r="G22" s="7" t="s">
        <v>266</v>
      </c>
      <c r="H22" s="7" t="s">
        <v>263</v>
      </c>
      <c r="I22" s="9" t="s">
        <v>298</v>
      </c>
      <c r="J22" s="41">
        <f>SUM(J23:J23)</f>
        <v>1067.6</v>
      </c>
      <c r="K22" s="41">
        <f>SUM(K23:K23)</f>
        <v>225.33</v>
      </c>
      <c r="L22" s="42">
        <f t="shared" si="0"/>
        <v>21.106219557886853</v>
      </c>
    </row>
    <row r="23" spans="1:12" s="50" customFormat="1" ht="47.25">
      <c r="A23" s="6" t="s">
        <v>180</v>
      </c>
      <c r="B23" s="7" t="s">
        <v>264</v>
      </c>
      <c r="C23" s="7" t="s">
        <v>297</v>
      </c>
      <c r="D23" s="7" t="s">
        <v>287</v>
      </c>
      <c r="E23" s="8" t="s">
        <v>272</v>
      </c>
      <c r="F23" s="7" t="s">
        <v>268</v>
      </c>
      <c r="G23" s="7" t="s">
        <v>266</v>
      </c>
      <c r="H23" s="7" t="s">
        <v>270</v>
      </c>
      <c r="I23" s="10" t="s">
        <v>28</v>
      </c>
      <c r="J23" s="40">
        <v>1067.6</v>
      </c>
      <c r="K23" s="40">
        <v>225.33</v>
      </c>
      <c r="L23" s="43">
        <f t="shared" si="0"/>
        <v>21.106219557886853</v>
      </c>
    </row>
    <row r="24" spans="1:12" ht="34.5" customHeight="1">
      <c r="A24" s="6" t="s">
        <v>263</v>
      </c>
      <c r="B24" s="7" t="s">
        <v>264</v>
      </c>
      <c r="C24" s="7" t="s">
        <v>301</v>
      </c>
      <c r="D24" s="7" t="s">
        <v>265</v>
      </c>
      <c r="E24" s="8" t="s">
        <v>263</v>
      </c>
      <c r="F24" s="7" t="s">
        <v>265</v>
      </c>
      <c r="G24" s="7" t="s">
        <v>266</v>
      </c>
      <c r="H24" s="7" t="s">
        <v>263</v>
      </c>
      <c r="I24" s="9" t="s">
        <v>302</v>
      </c>
      <c r="J24" s="41">
        <f>SUM(J25:J27)</f>
        <v>4426.8</v>
      </c>
      <c r="K24" s="41">
        <f>SUM(K25:K27)</f>
        <v>2099.3</v>
      </c>
      <c r="L24" s="42">
        <f aca="true" t="shared" si="1" ref="L24:L32">IF(J24=0,0,K24/J24*100)</f>
        <v>47.422517394054395</v>
      </c>
    </row>
    <row r="25" spans="1:12" ht="63">
      <c r="A25" s="6" t="s">
        <v>219</v>
      </c>
      <c r="B25" s="7" t="s">
        <v>264</v>
      </c>
      <c r="C25" s="7" t="s">
        <v>301</v>
      </c>
      <c r="D25" s="7" t="s">
        <v>292</v>
      </c>
      <c r="E25" s="8" t="s">
        <v>334</v>
      </c>
      <c r="F25" s="7" t="s">
        <v>39</v>
      </c>
      <c r="G25" s="7" t="s">
        <v>266</v>
      </c>
      <c r="H25" s="7" t="s">
        <v>288</v>
      </c>
      <c r="I25" s="10" t="s">
        <v>329</v>
      </c>
      <c r="J25" s="40">
        <v>4110.6</v>
      </c>
      <c r="K25" s="40">
        <v>2054.92</v>
      </c>
      <c r="L25" s="43">
        <f>IF(J25=0,0,K25/J25*100)</f>
        <v>49.9907556074539</v>
      </c>
    </row>
    <row r="26" spans="1:12" ht="63">
      <c r="A26" s="6" t="s">
        <v>219</v>
      </c>
      <c r="B26" s="7" t="s">
        <v>264</v>
      </c>
      <c r="C26" s="7" t="s">
        <v>301</v>
      </c>
      <c r="D26" s="7" t="s">
        <v>292</v>
      </c>
      <c r="E26" s="8" t="s">
        <v>220</v>
      </c>
      <c r="F26" s="7" t="s">
        <v>292</v>
      </c>
      <c r="G26" s="7" t="s">
        <v>266</v>
      </c>
      <c r="H26" s="7" t="s">
        <v>288</v>
      </c>
      <c r="I26" s="10" t="s">
        <v>330</v>
      </c>
      <c r="J26" s="40">
        <v>316.2</v>
      </c>
      <c r="K26" s="40">
        <v>44.38</v>
      </c>
      <c r="L26" s="43">
        <f t="shared" si="1"/>
        <v>14.03542061986085</v>
      </c>
    </row>
    <row r="27" spans="1:12" ht="63">
      <c r="A27" s="6" t="s">
        <v>219</v>
      </c>
      <c r="B27" s="7" t="s">
        <v>264</v>
      </c>
      <c r="C27" s="7" t="s">
        <v>301</v>
      </c>
      <c r="D27" s="7" t="s">
        <v>299</v>
      </c>
      <c r="E27" s="8" t="s">
        <v>74</v>
      </c>
      <c r="F27" s="7" t="s">
        <v>292</v>
      </c>
      <c r="G27" s="7" t="s">
        <v>266</v>
      </c>
      <c r="H27" s="7" t="s">
        <v>288</v>
      </c>
      <c r="I27" s="103" t="s">
        <v>75</v>
      </c>
      <c r="J27" s="40">
        <v>0</v>
      </c>
      <c r="K27" s="40">
        <v>0</v>
      </c>
      <c r="L27" s="43">
        <v>0</v>
      </c>
    </row>
    <row r="28" spans="1:12" ht="18.75">
      <c r="A28" s="6" t="s">
        <v>263</v>
      </c>
      <c r="B28" s="7" t="s">
        <v>264</v>
      </c>
      <c r="C28" s="7" t="s">
        <v>303</v>
      </c>
      <c r="D28" s="7" t="s">
        <v>265</v>
      </c>
      <c r="E28" s="8" t="s">
        <v>263</v>
      </c>
      <c r="F28" s="7" t="s">
        <v>265</v>
      </c>
      <c r="G28" s="7" t="s">
        <v>266</v>
      </c>
      <c r="H28" s="7" t="s">
        <v>263</v>
      </c>
      <c r="I28" s="85" t="s">
        <v>304</v>
      </c>
      <c r="J28" s="41">
        <f>SUM(J29:J32)</f>
        <v>5993.78</v>
      </c>
      <c r="K28" s="41">
        <f>SUM(K29:K32)</f>
        <v>300.06</v>
      </c>
      <c r="L28" s="45">
        <f t="shared" si="1"/>
        <v>5.006189750040876</v>
      </c>
    </row>
    <row r="29" spans="1:12" ht="31.5">
      <c r="A29" s="6" t="s">
        <v>273</v>
      </c>
      <c r="B29" s="7" t="s">
        <v>264</v>
      </c>
      <c r="C29" s="7" t="s">
        <v>303</v>
      </c>
      <c r="D29" s="7" t="s">
        <v>268</v>
      </c>
      <c r="E29" s="8" t="s">
        <v>272</v>
      </c>
      <c r="F29" s="7" t="s">
        <v>268</v>
      </c>
      <c r="G29" s="7" t="s">
        <v>266</v>
      </c>
      <c r="H29" s="84" t="s">
        <v>288</v>
      </c>
      <c r="I29" s="87" t="s">
        <v>24</v>
      </c>
      <c r="J29" s="83">
        <v>540.59</v>
      </c>
      <c r="K29" s="40">
        <v>87.87</v>
      </c>
      <c r="L29" s="43">
        <f t="shared" si="1"/>
        <v>16.254462716661426</v>
      </c>
    </row>
    <row r="30" spans="1:12" ht="31.5">
      <c r="A30" s="6" t="s">
        <v>273</v>
      </c>
      <c r="B30" s="7" t="s">
        <v>264</v>
      </c>
      <c r="C30" s="7" t="s">
        <v>303</v>
      </c>
      <c r="D30" s="7" t="s">
        <v>268</v>
      </c>
      <c r="E30" s="8" t="s">
        <v>283</v>
      </c>
      <c r="F30" s="7" t="s">
        <v>268</v>
      </c>
      <c r="G30" s="7" t="s">
        <v>266</v>
      </c>
      <c r="H30" s="84" t="s">
        <v>288</v>
      </c>
      <c r="I30" s="87" t="s">
        <v>25</v>
      </c>
      <c r="J30" s="83">
        <v>33.01</v>
      </c>
      <c r="K30" s="40">
        <v>2.93</v>
      </c>
      <c r="L30" s="43">
        <f t="shared" si="1"/>
        <v>8.87609815207513</v>
      </c>
    </row>
    <row r="31" spans="1:12" ht="18.75">
      <c r="A31" s="6" t="s">
        <v>273</v>
      </c>
      <c r="B31" s="7" t="s">
        <v>264</v>
      </c>
      <c r="C31" s="7" t="s">
        <v>303</v>
      </c>
      <c r="D31" s="7" t="s">
        <v>268</v>
      </c>
      <c r="E31" s="8" t="s">
        <v>284</v>
      </c>
      <c r="F31" s="7" t="s">
        <v>268</v>
      </c>
      <c r="G31" s="7" t="s">
        <v>266</v>
      </c>
      <c r="H31" s="84" t="s">
        <v>288</v>
      </c>
      <c r="I31" s="87" t="s">
        <v>26</v>
      </c>
      <c r="J31" s="83">
        <v>10.45</v>
      </c>
      <c r="K31" s="40">
        <v>0</v>
      </c>
      <c r="L31" s="43">
        <f t="shared" si="1"/>
        <v>0</v>
      </c>
    </row>
    <row r="32" spans="1:12" ht="18.75">
      <c r="A32" s="6" t="s">
        <v>273</v>
      </c>
      <c r="B32" s="7" t="s">
        <v>264</v>
      </c>
      <c r="C32" s="7" t="s">
        <v>303</v>
      </c>
      <c r="D32" s="7" t="s">
        <v>268</v>
      </c>
      <c r="E32" s="8" t="s">
        <v>22</v>
      </c>
      <c r="F32" s="7" t="s">
        <v>268</v>
      </c>
      <c r="G32" s="7" t="s">
        <v>266</v>
      </c>
      <c r="H32" s="84" t="s">
        <v>288</v>
      </c>
      <c r="I32" s="87" t="s">
        <v>27</v>
      </c>
      <c r="J32" s="83">
        <v>5409.73</v>
      </c>
      <c r="K32" s="40">
        <v>209.26</v>
      </c>
      <c r="L32" s="43">
        <f t="shared" si="1"/>
        <v>3.8682152344017173</v>
      </c>
    </row>
    <row r="33" spans="1:12" ht="31.5">
      <c r="A33" s="6" t="s">
        <v>263</v>
      </c>
      <c r="B33" s="7" t="s">
        <v>264</v>
      </c>
      <c r="C33" s="7" t="s">
        <v>305</v>
      </c>
      <c r="D33" s="7" t="s">
        <v>265</v>
      </c>
      <c r="E33" s="8" t="s">
        <v>263</v>
      </c>
      <c r="F33" s="7" t="s">
        <v>265</v>
      </c>
      <c r="G33" s="7" t="s">
        <v>266</v>
      </c>
      <c r="H33" s="7" t="s">
        <v>263</v>
      </c>
      <c r="I33" s="86" t="s">
        <v>306</v>
      </c>
      <c r="J33" s="41">
        <f>SUM(J34:J36)</f>
        <v>744.35</v>
      </c>
      <c r="K33" s="41">
        <f>SUM(K34:K36)</f>
        <v>76.41</v>
      </c>
      <c r="L33" s="42">
        <f aca="true" t="shared" si="2" ref="L33:L60">IF(J33=0,0,K33/J33*100)</f>
        <v>10.265332169006514</v>
      </c>
    </row>
    <row r="34" spans="1:12" ht="31.5">
      <c r="A34" s="6" t="s">
        <v>219</v>
      </c>
      <c r="B34" s="7" t="s">
        <v>264</v>
      </c>
      <c r="C34" s="7" t="s">
        <v>305</v>
      </c>
      <c r="D34" s="7" t="s">
        <v>280</v>
      </c>
      <c r="E34" s="8" t="s">
        <v>30</v>
      </c>
      <c r="F34" s="7" t="s">
        <v>292</v>
      </c>
      <c r="G34" s="7" t="s">
        <v>266</v>
      </c>
      <c r="H34" s="7" t="s">
        <v>289</v>
      </c>
      <c r="I34" s="88" t="s">
        <v>144</v>
      </c>
      <c r="J34" s="40">
        <v>326.5</v>
      </c>
      <c r="K34" s="40">
        <v>0</v>
      </c>
      <c r="L34" s="43">
        <f t="shared" si="2"/>
        <v>0</v>
      </c>
    </row>
    <row r="35" spans="1:12" s="50" customFormat="1" ht="18.75" customHeight="1">
      <c r="A35" s="6" t="s">
        <v>347</v>
      </c>
      <c r="B35" s="7" t="s">
        <v>264</v>
      </c>
      <c r="C35" s="7" t="s">
        <v>305</v>
      </c>
      <c r="D35" s="7" t="s">
        <v>280</v>
      </c>
      <c r="E35" s="8" t="s">
        <v>351</v>
      </c>
      <c r="F35" s="7" t="s">
        <v>292</v>
      </c>
      <c r="G35" s="7" t="s">
        <v>266</v>
      </c>
      <c r="H35" s="7" t="s">
        <v>289</v>
      </c>
      <c r="I35" s="77" t="s">
        <v>352</v>
      </c>
      <c r="J35" s="40">
        <v>417.85</v>
      </c>
      <c r="K35" s="40">
        <v>76.41</v>
      </c>
      <c r="L35" s="43">
        <f t="shared" si="2"/>
        <v>18.28646643532368</v>
      </c>
    </row>
    <row r="36" spans="1:12" s="50" customFormat="1" ht="18.75" customHeight="1">
      <c r="A36" s="6" t="s">
        <v>221</v>
      </c>
      <c r="B36" s="7" t="s">
        <v>264</v>
      </c>
      <c r="C36" s="7" t="s">
        <v>305</v>
      </c>
      <c r="D36" s="7" t="s">
        <v>280</v>
      </c>
      <c r="E36" s="8" t="s">
        <v>351</v>
      </c>
      <c r="F36" s="7" t="s">
        <v>292</v>
      </c>
      <c r="G36" s="7" t="s">
        <v>266</v>
      </c>
      <c r="H36" s="7" t="s">
        <v>289</v>
      </c>
      <c r="I36" s="77" t="s">
        <v>352</v>
      </c>
      <c r="J36" s="40">
        <v>0</v>
      </c>
      <c r="K36" s="40">
        <v>0</v>
      </c>
      <c r="L36" s="43">
        <f t="shared" si="2"/>
        <v>0</v>
      </c>
    </row>
    <row r="37" spans="1:12" ht="31.5">
      <c r="A37" s="6" t="s">
        <v>263</v>
      </c>
      <c r="B37" s="7" t="s">
        <v>264</v>
      </c>
      <c r="C37" s="7" t="s">
        <v>307</v>
      </c>
      <c r="D37" s="7" t="s">
        <v>265</v>
      </c>
      <c r="E37" s="8" t="s">
        <v>263</v>
      </c>
      <c r="F37" s="7" t="s">
        <v>265</v>
      </c>
      <c r="G37" s="7" t="s">
        <v>266</v>
      </c>
      <c r="H37" s="7" t="s">
        <v>263</v>
      </c>
      <c r="I37" s="9" t="s">
        <v>308</v>
      </c>
      <c r="J37" s="41">
        <f>SUM(J38:J40)</f>
        <v>318.85</v>
      </c>
      <c r="K37" s="41">
        <f>SUM(K38:K40)</f>
        <v>17.81</v>
      </c>
      <c r="L37" s="42">
        <f t="shared" si="2"/>
        <v>5.585698604359416</v>
      </c>
    </row>
    <row r="38" spans="1:12" ht="78.75">
      <c r="A38" s="6" t="s">
        <v>219</v>
      </c>
      <c r="B38" s="7" t="s">
        <v>264</v>
      </c>
      <c r="C38" s="7" t="s">
        <v>307</v>
      </c>
      <c r="D38" s="7" t="s">
        <v>280</v>
      </c>
      <c r="E38" s="8" t="s">
        <v>342</v>
      </c>
      <c r="F38" s="7" t="s">
        <v>292</v>
      </c>
      <c r="G38" s="7" t="s">
        <v>266</v>
      </c>
      <c r="H38" s="7" t="s">
        <v>343</v>
      </c>
      <c r="I38" s="99" t="s">
        <v>344</v>
      </c>
      <c r="J38" s="40">
        <v>100</v>
      </c>
      <c r="K38" s="40">
        <v>0</v>
      </c>
      <c r="L38" s="40">
        <f t="shared" si="2"/>
        <v>0</v>
      </c>
    </row>
    <row r="39" spans="1:12" ht="31.5">
      <c r="A39" s="6" t="s">
        <v>219</v>
      </c>
      <c r="B39" s="7" t="s">
        <v>264</v>
      </c>
      <c r="C39" s="7" t="s">
        <v>307</v>
      </c>
      <c r="D39" s="7" t="s">
        <v>294</v>
      </c>
      <c r="E39" s="8" t="s">
        <v>334</v>
      </c>
      <c r="F39" s="7" t="s">
        <v>39</v>
      </c>
      <c r="G39" s="7" t="s">
        <v>266</v>
      </c>
      <c r="H39" s="7" t="s">
        <v>309</v>
      </c>
      <c r="I39" s="10" t="s">
        <v>234</v>
      </c>
      <c r="J39" s="40">
        <v>60.97</v>
      </c>
      <c r="K39" s="40">
        <v>17.81</v>
      </c>
      <c r="L39" s="40">
        <f t="shared" si="2"/>
        <v>29.21108742004264</v>
      </c>
    </row>
    <row r="40" spans="1:12" ht="47.25">
      <c r="A40" s="6" t="s">
        <v>219</v>
      </c>
      <c r="B40" s="7" t="s">
        <v>264</v>
      </c>
      <c r="C40" s="7" t="s">
        <v>307</v>
      </c>
      <c r="D40" s="7" t="s">
        <v>294</v>
      </c>
      <c r="E40" s="8" t="s">
        <v>300</v>
      </c>
      <c r="F40" s="7" t="s">
        <v>292</v>
      </c>
      <c r="G40" s="7" t="s">
        <v>266</v>
      </c>
      <c r="H40" s="7" t="s">
        <v>309</v>
      </c>
      <c r="I40" s="87" t="s">
        <v>345</v>
      </c>
      <c r="J40" s="40">
        <v>157.88</v>
      </c>
      <c r="K40" s="40">
        <v>0</v>
      </c>
      <c r="L40" s="40">
        <f t="shared" si="2"/>
        <v>0</v>
      </c>
    </row>
    <row r="41" spans="1:12" ht="18.75">
      <c r="A41" s="6" t="s">
        <v>263</v>
      </c>
      <c r="B41" s="7" t="s">
        <v>264</v>
      </c>
      <c r="C41" s="7" t="s">
        <v>314</v>
      </c>
      <c r="D41" s="7" t="s">
        <v>265</v>
      </c>
      <c r="E41" s="8" t="s">
        <v>263</v>
      </c>
      <c r="F41" s="7" t="s">
        <v>265</v>
      </c>
      <c r="G41" s="7" t="s">
        <v>266</v>
      </c>
      <c r="H41" s="7" t="s">
        <v>263</v>
      </c>
      <c r="I41" s="9" t="s">
        <v>315</v>
      </c>
      <c r="J41" s="41">
        <f>SUM(J42:J56)</f>
        <v>707.52</v>
      </c>
      <c r="K41" s="41">
        <f>SUM(K42:K56)</f>
        <v>403.98</v>
      </c>
      <c r="L41" s="41">
        <f t="shared" si="2"/>
        <v>57.09803256445048</v>
      </c>
    </row>
    <row r="42" spans="1:12" ht="63">
      <c r="A42" s="6" t="s">
        <v>180</v>
      </c>
      <c r="B42" s="7" t="s">
        <v>264</v>
      </c>
      <c r="C42" s="7" t="s">
        <v>314</v>
      </c>
      <c r="D42" s="7" t="s">
        <v>287</v>
      </c>
      <c r="E42" s="8" t="s">
        <v>272</v>
      </c>
      <c r="F42" s="7" t="s">
        <v>268</v>
      </c>
      <c r="G42" s="7" t="s">
        <v>266</v>
      </c>
      <c r="H42" s="7" t="s">
        <v>290</v>
      </c>
      <c r="I42" s="99" t="s">
        <v>161</v>
      </c>
      <c r="J42" s="40">
        <v>0</v>
      </c>
      <c r="K42" s="40">
        <v>0</v>
      </c>
      <c r="L42" s="40">
        <f t="shared" si="2"/>
        <v>0</v>
      </c>
    </row>
    <row r="43" spans="1:12" ht="87.75" customHeight="1">
      <c r="A43" s="6" t="s">
        <v>274</v>
      </c>
      <c r="B43" s="7" t="s">
        <v>264</v>
      </c>
      <c r="C43" s="7" t="s">
        <v>314</v>
      </c>
      <c r="D43" s="7" t="s">
        <v>297</v>
      </c>
      <c r="E43" s="8" t="s">
        <v>272</v>
      </c>
      <c r="F43" s="7" t="s">
        <v>268</v>
      </c>
      <c r="G43" s="7" t="s">
        <v>266</v>
      </c>
      <c r="H43" s="7" t="s">
        <v>290</v>
      </c>
      <c r="I43" s="10" t="s">
        <v>143</v>
      </c>
      <c r="J43" s="40">
        <v>0</v>
      </c>
      <c r="K43" s="40">
        <v>0</v>
      </c>
      <c r="L43" s="40">
        <f t="shared" si="2"/>
        <v>0</v>
      </c>
    </row>
    <row r="44" spans="1:12" ht="63">
      <c r="A44" s="6" t="s">
        <v>275</v>
      </c>
      <c r="B44" s="7" t="s">
        <v>264</v>
      </c>
      <c r="C44" s="7" t="s">
        <v>314</v>
      </c>
      <c r="D44" s="7" t="s">
        <v>235</v>
      </c>
      <c r="E44" s="8" t="s">
        <v>286</v>
      </c>
      <c r="F44" s="7" t="s">
        <v>268</v>
      </c>
      <c r="G44" s="7" t="s">
        <v>266</v>
      </c>
      <c r="H44" s="7" t="s">
        <v>290</v>
      </c>
      <c r="I44" s="87" t="s">
        <v>162</v>
      </c>
      <c r="J44" s="40">
        <v>10.2</v>
      </c>
      <c r="K44" s="40">
        <v>50.19</v>
      </c>
      <c r="L44" s="40">
        <f t="shared" si="2"/>
        <v>492.05882352941177</v>
      </c>
    </row>
    <row r="45" spans="1:12" ht="63">
      <c r="A45" s="6" t="s">
        <v>147</v>
      </c>
      <c r="B45" s="7" t="s">
        <v>264</v>
      </c>
      <c r="C45" s="7" t="s">
        <v>314</v>
      </c>
      <c r="D45" s="7" t="s">
        <v>235</v>
      </c>
      <c r="E45" s="8" t="s">
        <v>286</v>
      </c>
      <c r="F45" s="7" t="s">
        <v>268</v>
      </c>
      <c r="G45" s="7" t="s">
        <v>266</v>
      </c>
      <c r="H45" s="7" t="s">
        <v>290</v>
      </c>
      <c r="I45" s="87" t="s">
        <v>162</v>
      </c>
      <c r="J45" s="40">
        <v>7.52</v>
      </c>
      <c r="K45" s="40">
        <v>2.3</v>
      </c>
      <c r="L45" s="40">
        <f t="shared" si="2"/>
        <v>30.585106382978722</v>
      </c>
    </row>
    <row r="46" spans="1:12" ht="31.5">
      <c r="A46" s="6" t="s">
        <v>284</v>
      </c>
      <c r="B46" s="7" t="s">
        <v>264</v>
      </c>
      <c r="C46" s="7" t="s">
        <v>314</v>
      </c>
      <c r="D46" s="7" t="s">
        <v>379</v>
      </c>
      <c r="E46" s="8" t="s">
        <v>284</v>
      </c>
      <c r="F46" s="7" t="s">
        <v>292</v>
      </c>
      <c r="G46" s="7" t="s">
        <v>266</v>
      </c>
      <c r="H46" s="7" t="s">
        <v>290</v>
      </c>
      <c r="I46" s="87" t="s">
        <v>380</v>
      </c>
      <c r="J46" s="40">
        <v>120</v>
      </c>
      <c r="K46" s="40">
        <v>120</v>
      </c>
      <c r="L46" s="40">
        <f t="shared" si="2"/>
        <v>100</v>
      </c>
    </row>
    <row r="47" spans="1:12" ht="63">
      <c r="A47" s="6" t="s">
        <v>274</v>
      </c>
      <c r="B47" s="7" t="s">
        <v>264</v>
      </c>
      <c r="C47" s="7" t="s">
        <v>314</v>
      </c>
      <c r="D47" s="7" t="s">
        <v>346</v>
      </c>
      <c r="E47" s="8" t="s">
        <v>263</v>
      </c>
      <c r="F47" s="7" t="s">
        <v>268</v>
      </c>
      <c r="G47" s="7" t="s">
        <v>266</v>
      </c>
      <c r="H47" s="7" t="s">
        <v>290</v>
      </c>
      <c r="I47" s="10" t="s">
        <v>350</v>
      </c>
      <c r="J47" s="40">
        <v>52.14</v>
      </c>
      <c r="K47" s="40">
        <v>16.8</v>
      </c>
      <c r="L47" s="40">
        <f t="shared" si="2"/>
        <v>32.22094361334868</v>
      </c>
    </row>
    <row r="48" spans="1:12" ht="63">
      <c r="A48" s="6" t="s">
        <v>277</v>
      </c>
      <c r="B48" s="7" t="s">
        <v>264</v>
      </c>
      <c r="C48" s="7" t="s">
        <v>314</v>
      </c>
      <c r="D48" s="7" t="s">
        <v>346</v>
      </c>
      <c r="E48" s="8" t="s">
        <v>263</v>
      </c>
      <c r="F48" s="7" t="s">
        <v>268</v>
      </c>
      <c r="G48" s="7" t="s">
        <v>266</v>
      </c>
      <c r="H48" s="7" t="s">
        <v>290</v>
      </c>
      <c r="I48" s="10" t="s">
        <v>350</v>
      </c>
      <c r="J48" s="40">
        <v>3.44</v>
      </c>
      <c r="K48" s="40">
        <v>0</v>
      </c>
      <c r="L48" s="40">
        <f t="shared" si="2"/>
        <v>0</v>
      </c>
    </row>
    <row r="49" spans="1:12" ht="31.5">
      <c r="A49" s="6" t="s">
        <v>284</v>
      </c>
      <c r="B49" s="7" t="s">
        <v>264</v>
      </c>
      <c r="C49" s="7" t="s">
        <v>314</v>
      </c>
      <c r="D49" s="7" t="s">
        <v>317</v>
      </c>
      <c r="E49" s="8" t="s">
        <v>285</v>
      </c>
      <c r="F49" s="7" t="s">
        <v>292</v>
      </c>
      <c r="G49" s="7" t="s">
        <v>266</v>
      </c>
      <c r="H49" s="7" t="s">
        <v>290</v>
      </c>
      <c r="I49" s="10" t="s">
        <v>236</v>
      </c>
      <c r="J49" s="40">
        <v>10</v>
      </c>
      <c r="K49" s="40">
        <v>10</v>
      </c>
      <c r="L49" s="40">
        <f t="shared" si="2"/>
        <v>100</v>
      </c>
    </row>
    <row r="50" spans="1:12" ht="31.5">
      <c r="A50" s="6" t="s">
        <v>276</v>
      </c>
      <c r="B50" s="7" t="s">
        <v>264</v>
      </c>
      <c r="C50" s="7" t="s">
        <v>314</v>
      </c>
      <c r="D50" s="7" t="s">
        <v>317</v>
      </c>
      <c r="E50" s="8" t="s">
        <v>285</v>
      </c>
      <c r="F50" s="7" t="s">
        <v>292</v>
      </c>
      <c r="G50" s="7" t="s">
        <v>266</v>
      </c>
      <c r="H50" s="7" t="s">
        <v>290</v>
      </c>
      <c r="I50" s="10" t="s">
        <v>236</v>
      </c>
      <c r="J50" s="40">
        <v>14.14</v>
      </c>
      <c r="K50" s="40">
        <v>1.9</v>
      </c>
      <c r="L50" s="40">
        <f t="shared" si="2"/>
        <v>13.437057991513434</v>
      </c>
    </row>
    <row r="51" spans="1:12" ht="31.5">
      <c r="A51" s="6" t="s">
        <v>219</v>
      </c>
      <c r="B51" s="7" t="s">
        <v>264</v>
      </c>
      <c r="C51" s="7" t="s">
        <v>314</v>
      </c>
      <c r="D51" s="7" t="s">
        <v>317</v>
      </c>
      <c r="E51" s="8" t="s">
        <v>285</v>
      </c>
      <c r="F51" s="7" t="s">
        <v>292</v>
      </c>
      <c r="G51" s="7" t="s">
        <v>266</v>
      </c>
      <c r="H51" s="7" t="s">
        <v>290</v>
      </c>
      <c r="I51" s="10" t="s">
        <v>236</v>
      </c>
      <c r="J51" s="40">
        <v>17.14</v>
      </c>
      <c r="K51" s="40">
        <v>4.1</v>
      </c>
      <c r="L51" s="40">
        <f t="shared" si="2"/>
        <v>23.92065344224037</v>
      </c>
    </row>
    <row r="52" spans="1:12" ht="31.5">
      <c r="A52" s="6" t="s">
        <v>288</v>
      </c>
      <c r="B52" s="7" t="s">
        <v>264</v>
      </c>
      <c r="C52" s="7" t="s">
        <v>314</v>
      </c>
      <c r="D52" s="7" t="s">
        <v>317</v>
      </c>
      <c r="E52" s="8" t="s">
        <v>285</v>
      </c>
      <c r="F52" s="7" t="s">
        <v>292</v>
      </c>
      <c r="G52" s="7" t="s">
        <v>266</v>
      </c>
      <c r="H52" s="7" t="s">
        <v>290</v>
      </c>
      <c r="I52" s="10" t="s">
        <v>236</v>
      </c>
      <c r="J52" s="40">
        <v>0</v>
      </c>
      <c r="K52" s="40">
        <v>0</v>
      </c>
      <c r="L52" s="40">
        <f t="shared" si="2"/>
        <v>0</v>
      </c>
    </row>
    <row r="53" spans="1:12" ht="31.5">
      <c r="A53" s="6" t="s">
        <v>353</v>
      </c>
      <c r="B53" s="7" t="s">
        <v>264</v>
      </c>
      <c r="C53" s="7" t="s">
        <v>314</v>
      </c>
      <c r="D53" s="7" t="s">
        <v>317</v>
      </c>
      <c r="E53" s="8" t="s">
        <v>285</v>
      </c>
      <c r="F53" s="7" t="s">
        <v>292</v>
      </c>
      <c r="G53" s="7" t="s">
        <v>266</v>
      </c>
      <c r="H53" s="7" t="s">
        <v>290</v>
      </c>
      <c r="I53" s="10" t="s">
        <v>236</v>
      </c>
      <c r="J53" s="40">
        <v>0</v>
      </c>
      <c r="K53" s="40">
        <v>0</v>
      </c>
      <c r="L53" s="40">
        <f t="shared" si="2"/>
        <v>0</v>
      </c>
    </row>
    <row r="54" spans="1:12" ht="31.5">
      <c r="A54" s="6" t="s">
        <v>274</v>
      </c>
      <c r="B54" s="7" t="s">
        <v>264</v>
      </c>
      <c r="C54" s="7" t="s">
        <v>314</v>
      </c>
      <c r="D54" s="7" t="s">
        <v>317</v>
      </c>
      <c r="E54" s="8" t="s">
        <v>285</v>
      </c>
      <c r="F54" s="7" t="s">
        <v>292</v>
      </c>
      <c r="G54" s="7" t="s">
        <v>266</v>
      </c>
      <c r="H54" s="7" t="s">
        <v>290</v>
      </c>
      <c r="I54" s="10" t="s">
        <v>236</v>
      </c>
      <c r="J54" s="40">
        <v>443.94</v>
      </c>
      <c r="K54" s="40">
        <v>191</v>
      </c>
      <c r="L54" s="40">
        <f t="shared" si="2"/>
        <v>43.02383204937604</v>
      </c>
    </row>
    <row r="55" spans="1:12" ht="31.5">
      <c r="A55" s="6" t="s">
        <v>277</v>
      </c>
      <c r="B55" s="7" t="s">
        <v>264</v>
      </c>
      <c r="C55" s="7" t="s">
        <v>314</v>
      </c>
      <c r="D55" s="7" t="s">
        <v>317</v>
      </c>
      <c r="E55" s="8" t="s">
        <v>285</v>
      </c>
      <c r="F55" s="7" t="s">
        <v>292</v>
      </c>
      <c r="G55" s="7" t="s">
        <v>266</v>
      </c>
      <c r="H55" s="7" t="s">
        <v>290</v>
      </c>
      <c r="I55" s="10" t="s">
        <v>236</v>
      </c>
      <c r="J55" s="40">
        <v>26.85</v>
      </c>
      <c r="K55" s="40">
        <v>7.69</v>
      </c>
      <c r="L55" s="40">
        <f t="shared" si="2"/>
        <v>28.640595903165732</v>
      </c>
    </row>
    <row r="56" spans="1:12" ht="31.5">
      <c r="A56" s="6" t="s">
        <v>160</v>
      </c>
      <c r="B56" s="7" t="s">
        <v>264</v>
      </c>
      <c r="C56" s="7" t="s">
        <v>314</v>
      </c>
      <c r="D56" s="7" t="s">
        <v>317</v>
      </c>
      <c r="E56" s="8" t="s">
        <v>285</v>
      </c>
      <c r="F56" s="7" t="s">
        <v>292</v>
      </c>
      <c r="G56" s="7" t="s">
        <v>266</v>
      </c>
      <c r="H56" s="7" t="s">
        <v>290</v>
      </c>
      <c r="I56" s="10" t="s">
        <v>236</v>
      </c>
      <c r="J56" s="40">
        <v>2.15</v>
      </c>
      <c r="K56" s="40">
        <v>0</v>
      </c>
      <c r="L56" s="40">
        <f t="shared" si="2"/>
        <v>0</v>
      </c>
    </row>
    <row r="57" spans="1:12" ht="18.75">
      <c r="A57" s="6" t="s">
        <v>263</v>
      </c>
      <c r="B57" s="7" t="s">
        <v>264</v>
      </c>
      <c r="C57" s="7" t="s">
        <v>318</v>
      </c>
      <c r="D57" s="7" t="s">
        <v>265</v>
      </c>
      <c r="E57" s="8" t="s">
        <v>263</v>
      </c>
      <c r="F57" s="7" t="s">
        <v>265</v>
      </c>
      <c r="G57" s="7" t="s">
        <v>266</v>
      </c>
      <c r="H57" s="7" t="s">
        <v>263</v>
      </c>
      <c r="I57" s="9" t="s">
        <v>319</v>
      </c>
      <c r="J57" s="41">
        <f>SUM(J58:J60)</f>
        <v>360</v>
      </c>
      <c r="K57" s="41">
        <f>SUM(K58:K60)</f>
        <v>46.73</v>
      </c>
      <c r="L57" s="41">
        <f t="shared" si="2"/>
        <v>12.980555555555554</v>
      </c>
    </row>
    <row r="58" spans="1:12" ht="31.5">
      <c r="A58" s="6" t="s">
        <v>221</v>
      </c>
      <c r="B58" s="7" t="s">
        <v>264</v>
      </c>
      <c r="C58" s="7" t="s">
        <v>318</v>
      </c>
      <c r="D58" s="7" t="s">
        <v>268</v>
      </c>
      <c r="E58" s="8" t="s">
        <v>285</v>
      </c>
      <c r="F58" s="7" t="s">
        <v>292</v>
      </c>
      <c r="G58" s="7" t="s">
        <v>266</v>
      </c>
      <c r="H58" s="7" t="s">
        <v>291</v>
      </c>
      <c r="I58" s="87" t="s">
        <v>348</v>
      </c>
      <c r="J58" s="40">
        <v>0</v>
      </c>
      <c r="K58" s="40">
        <v>1.19</v>
      </c>
      <c r="L58" s="40">
        <f t="shared" si="2"/>
        <v>0</v>
      </c>
    </row>
    <row r="59" spans="1:12" ht="18.75">
      <c r="A59" s="6" t="s">
        <v>221</v>
      </c>
      <c r="B59" s="7" t="s">
        <v>264</v>
      </c>
      <c r="C59" s="7" t="s">
        <v>318</v>
      </c>
      <c r="D59" s="7" t="s">
        <v>292</v>
      </c>
      <c r="E59" s="8" t="s">
        <v>285</v>
      </c>
      <c r="F59" s="7" t="s">
        <v>292</v>
      </c>
      <c r="G59" s="7" t="s">
        <v>266</v>
      </c>
      <c r="H59" s="7" t="s">
        <v>291</v>
      </c>
      <c r="I59" s="10" t="s">
        <v>237</v>
      </c>
      <c r="J59" s="40">
        <v>299.24</v>
      </c>
      <c r="K59" s="40">
        <v>45.54</v>
      </c>
      <c r="L59" s="40">
        <f t="shared" si="2"/>
        <v>15.218553669295549</v>
      </c>
    </row>
    <row r="60" spans="1:12" ht="18.75">
      <c r="A60" s="6" t="s">
        <v>219</v>
      </c>
      <c r="B60" s="7" t="s">
        <v>264</v>
      </c>
      <c r="C60" s="7" t="s">
        <v>318</v>
      </c>
      <c r="D60" s="7" t="s">
        <v>292</v>
      </c>
      <c r="E60" s="8" t="s">
        <v>285</v>
      </c>
      <c r="F60" s="7" t="s">
        <v>292</v>
      </c>
      <c r="G60" s="7" t="s">
        <v>266</v>
      </c>
      <c r="H60" s="7" t="s">
        <v>291</v>
      </c>
      <c r="I60" s="10" t="s">
        <v>237</v>
      </c>
      <c r="J60" s="40">
        <v>60.76</v>
      </c>
      <c r="K60" s="40">
        <v>0</v>
      </c>
      <c r="L60" s="40">
        <f t="shared" si="2"/>
        <v>0</v>
      </c>
    </row>
    <row r="61" spans="1:12" ht="18.75">
      <c r="A61" s="11" t="s">
        <v>263</v>
      </c>
      <c r="B61" s="12" t="s">
        <v>215</v>
      </c>
      <c r="C61" s="12" t="s">
        <v>265</v>
      </c>
      <c r="D61" s="12" t="s">
        <v>265</v>
      </c>
      <c r="E61" s="13" t="s">
        <v>263</v>
      </c>
      <c r="F61" s="12" t="s">
        <v>265</v>
      </c>
      <c r="G61" s="12" t="s">
        <v>266</v>
      </c>
      <c r="H61" s="12" t="s">
        <v>263</v>
      </c>
      <c r="I61" s="14" t="s">
        <v>216</v>
      </c>
      <c r="J61" s="44">
        <f>J62+J64+J94+J120+J130+J132+J135+J119</f>
        <v>271171.56</v>
      </c>
      <c r="K61" s="44">
        <f>K62+K64+K94+K120+K130+K132+K135</f>
        <v>39293.4</v>
      </c>
      <c r="L61" s="92">
        <f aca="true" t="shared" si="3" ref="L61:L83">IF(J61=0,0,K61/J61*100)</f>
        <v>14.490236365494965</v>
      </c>
    </row>
    <row r="62" spans="1:12" ht="31.5">
      <c r="A62" s="104" t="s">
        <v>263</v>
      </c>
      <c r="B62" s="104" t="s">
        <v>215</v>
      </c>
      <c r="C62" s="104" t="s">
        <v>280</v>
      </c>
      <c r="D62" s="104" t="s">
        <v>268</v>
      </c>
      <c r="E62" s="104" t="s">
        <v>263</v>
      </c>
      <c r="F62" s="104" t="s">
        <v>265</v>
      </c>
      <c r="G62" s="104" t="s">
        <v>266</v>
      </c>
      <c r="H62" s="104" t="s">
        <v>321</v>
      </c>
      <c r="I62" s="123" t="s">
        <v>113</v>
      </c>
      <c r="J62" s="41">
        <f>SUM(J63)</f>
        <v>29214.5</v>
      </c>
      <c r="K62" s="41">
        <f>SUM(K63)</f>
        <v>5802.9</v>
      </c>
      <c r="L62" s="43">
        <f t="shared" si="3"/>
        <v>19.863081688887366</v>
      </c>
    </row>
    <row r="63" spans="1:12" s="50" customFormat="1" ht="31.5">
      <c r="A63" s="6" t="s">
        <v>221</v>
      </c>
      <c r="B63" s="7" t="s">
        <v>215</v>
      </c>
      <c r="C63" s="7" t="s">
        <v>280</v>
      </c>
      <c r="D63" s="7" t="s">
        <v>268</v>
      </c>
      <c r="E63" s="111" t="s">
        <v>331</v>
      </c>
      <c r="F63" s="7" t="s">
        <v>292</v>
      </c>
      <c r="G63" s="7" t="s">
        <v>266</v>
      </c>
      <c r="H63" s="7" t="s">
        <v>321</v>
      </c>
      <c r="I63" s="112" t="s">
        <v>31</v>
      </c>
      <c r="J63" s="40">
        <v>29214.5</v>
      </c>
      <c r="K63" s="40">
        <v>5802.9</v>
      </c>
      <c r="L63" s="43">
        <f t="shared" si="3"/>
        <v>19.863081688887366</v>
      </c>
    </row>
    <row r="64" spans="1:12" s="50" customFormat="1" ht="31.5">
      <c r="A64" s="104" t="s">
        <v>263</v>
      </c>
      <c r="B64" s="104" t="s">
        <v>215</v>
      </c>
      <c r="C64" s="104" t="s">
        <v>280</v>
      </c>
      <c r="D64" s="104" t="s">
        <v>280</v>
      </c>
      <c r="E64" s="104" t="s">
        <v>263</v>
      </c>
      <c r="F64" s="104" t="s">
        <v>265</v>
      </c>
      <c r="G64" s="104" t="s">
        <v>266</v>
      </c>
      <c r="H64" s="104" t="s">
        <v>321</v>
      </c>
      <c r="I64" s="123" t="s">
        <v>114</v>
      </c>
      <c r="J64" s="98">
        <f>SUM(J65:J93)</f>
        <v>43640.12000000001</v>
      </c>
      <c r="K64" s="98">
        <f>SUM(K65:K93)</f>
        <v>250.5</v>
      </c>
      <c r="L64" s="42">
        <f t="shared" si="3"/>
        <v>0.5740130870400906</v>
      </c>
    </row>
    <row r="65" spans="1:12" s="50" customFormat="1" ht="78.75">
      <c r="A65" s="105" t="s">
        <v>221</v>
      </c>
      <c r="B65" s="105" t="s">
        <v>215</v>
      </c>
      <c r="C65" s="105" t="s">
        <v>280</v>
      </c>
      <c r="D65" s="105" t="s">
        <v>280</v>
      </c>
      <c r="E65" s="105" t="s">
        <v>363</v>
      </c>
      <c r="F65" s="105" t="s">
        <v>292</v>
      </c>
      <c r="G65" s="105" t="s">
        <v>266</v>
      </c>
      <c r="H65" s="105" t="s">
        <v>321</v>
      </c>
      <c r="I65" s="113" t="s">
        <v>364</v>
      </c>
      <c r="J65" s="83">
        <v>206</v>
      </c>
      <c r="K65" s="40">
        <v>0</v>
      </c>
      <c r="L65" s="43">
        <f t="shared" si="3"/>
        <v>0</v>
      </c>
    </row>
    <row r="66" spans="1:12" s="50" customFormat="1" ht="47.25">
      <c r="A66" s="105" t="s">
        <v>221</v>
      </c>
      <c r="B66" s="105" t="s">
        <v>215</v>
      </c>
      <c r="C66" s="105" t="s">
        <v>280</v>
      </c>
      <c r="D66" s="105" t="s">
        <v>280</v>
      </c>
      <c r="E66" s="105" t="s">
        <v>102</v>
      </c>
      <c r="F66" s="105" t="s">
        <v>292</v>
      </c>
      <c r="G66" s="105" t="s">
        <v>34</v>
      </c>
      <c r="H66" s="105" t="s">
        <v>321</v>
      </c>
      <c r="I66" s="113" t="s">
        <v>365</v>
      </c>
      <c r="J66" s="83">
        <v>347.96</v>
      </c>
      <c r="K66" s="40">
        <v>0</v>
      </c>
      <c r="L66" s="43">
        <f>IF(J66=0,0,K66/J66*100)</f>
        <v>0</v>
      </c>
    </row>
    <row r="67" spans="1:12" s="50" customFormat="1" ht="47.25">
      <c r="A67" s="105" t="s">
        <v>221</v>
      </c>
      <c r="B67" s="105" t="s">
        <v>215</v>
      </c>
      <c r="C67" s="105" t="s">
        <v>280</v>
      </c>
      <c r="D67" s="105" t="s">
        <v>280</v>
      </c>
      <c r="E67" s="105" t="s">
        <v>102</v>
      </c>
      <c r="F67" s="105" t="s">
        <v>292</v>
      </c>
      <c r="G67" s="105" t="s">
        <v>340</v>
      </c>
      <c r="H67" s="105" t="s">
        <v>321</v>
      </c>
      <c r="I67" s="88" t="s">
        <v>103</v>
      </c>
      <c r="J67" s="83">
        <v>0</v>
      </c>
      <c r="K67" s="40">
        <v>0</v>
      </c>
      <c r="L67" s="43">
        <f>IF(J67=0,0,K67/J67*100)</f>
        <v>0</v>
      </c>
    </row>
    <row r="68" spans="1:12" s="50" customFormat="1" ht="47.25">
      <c r="A68" s="105" t="s">
        <v>221</v>
      </c>
      <c r="B68" s="105" t="s">
        <v>215</v>
      </c>
      <c r="C68" s="105" t="s">
        <v>280</v>
      </c>
      <c r="D68" s="105" t="s">
        <v>280</v>
      </c>
      <c r="E68" s="105" t="s">
        <v>78</v>
      </c>
      <c r="F68" s="105" t="s">
        <v>292</v>
      </c>
      <c r="G68" s="105" t="s">
        <v>266</v>
      </c>
      <c r="H68" s="105" t="s">
        <v>321</v>
      </c>
      <c r="I68" s="113" t="s">
        <v>76</v>
      </c>
      <c r="J68" s="83">
        <v>0</v>
      </c>
      <c r="K68" s="40">
        <v>0</v>
      </c>
      <c r="L68" s="43">
        <f t="shared" si="3"/>
        <v>0</v>
      </c>
    </row>
    <row r="69" spans="1:12" s="50" customFormat="1" ht="31.5">
      <c r="A69" s="105" t="s">
        <v>221</v>
      </c>
      <c r="B69" s="105" t="s">
        <v>215</v>
      </c>
      <c r="C69" s="105" t="s">
        <v>280</v>
      </c>
      <c r="D69" s="105" t="s">
        <v>280</v>
      </c>
      <c r="E69" s="105" t="s">
        <v>79</v>
      </c>
      <c r="F69" s="105" t="s">
        <v>292</v>
      </c>
      <c r="G69" s="105" t="s">
        <v>266</v>
      </c>
      <c r="H69" s="105" t="s">
        <v>321</v>
      </c>
      <c r="I69" s="113" t="s">
        <v>77</v>
      </c>
      <c r="J69" s="83">
        <v>0</v>
      </c>
      <c r="K69" s="40">
        <v>0</v>
      </c>
      <c r="L69" s="43">
        <f t="shared" si="3"/>
        <v>0</v>
      </c>
    </row>
    <row r="70" spans="1:12" s="50" customFormat="1" ht="63">
      <c r="A70" s="6" t="s">
        <v>221</v>
      </c>
      <c r="B70" s="7" t="s">
        <v>215</v>
      </c>
      <c r="C70" s="7" t="s">
        <v>280</v>
      </c>
      <c r="D70" s="7" t="s">
        <v>280</v>
      </c>
      <c r="E70" s="111" t="s">
        <v>323</v>
      </c>
      <c r="F70" s="7" t="s">
        <v>292</v>
      </c>
      <c r="G70" s="7" t="s">
        <v>148</v>
      </c>
      <c r="H70" s="7" t="s">
        <v>321</v>
      </c>
      <c r="I70" s="87" t="s">
        <v>149</v>
      </c>
      <c r="J70" s="83">
        <v>5157</v>
      </c>
      <c r="K70" s="40">
        <v>0</v>
      </c>
      <c r="L70" s="43">
        <f t="shared" si="3"/>
        <v>0</v>
      </c>
    </row>
    <row r="71" spans="1:12" s="50" customFormat="1" ht="78.75">
      <c r="A71" s="6" t="s">
        <v>221</v>
      </c>
      <c r="B71" s="7" t="s">
        <v>215</v>
      </c>
      <c r="C71" s="7" t="s">
        <v>280</v>
      </c>
      <c r="D71" s="7" t="s">
        <v>280</v>
      </c>
      <c r="E71" s="111" t="s">
        <v>323</v>
      </c>
      <c r="F71" s="7" t="s">
        <v>292</v>
      </c>
      <c r="G71" s="7" t="s">
        <v>71</v>
      </c>
      <c r="H71" s="7" t="s">
        <v>321</v>
      </c>
      <c r="I71" s="116" t="s">
        <v>72</v>
      </c>
      <c r="J71" s="83">
        <v>0</v>
      </c>
      <c r="K71" s="40">
        <v>0</v>
      </c>
      <c r="L71" s="43">
        <f t="shared" si="3"/>
        <v>0</v>
      </c>
    </row>
    <row r="72" spans="1:12" s="50" customFormat="1" ht="63">
      <c r="A72" s="6" t="s">
        <v>221</v>
      </c>
      <c r="B72" s="7" t="s">
        <v>215</v>
      </c>
      <c r="C72" s="7" t="s">
        <v>280</v>
      </c>
      <c r="D72" s="7" t="s">
        <v>280</v>
      </c>
      <c r="E72" s="111" t="s">
        <v>323</v>
      </c>
      <c r="F72" s="7" t="s">
        <v>292</v>
      </c>
      <c r="G72" s="7" t="s">
        <v>163</v>
      </c>
      <c r="H72" s="7" t="s">
        <v>321</v>
      </c>
      <c r="I72" s="88" t="s">
        <v>164</v>
      </c>
      <c r="J72" s="83">
        <v>0</v>
      </c>
      <c r="K72" s="40">
        <v>0</v>
      </c>
      <c r="L72" s="43">
        <f t="shared" si="3"/>
        <v>0</v>
      </c>
    </row>
    <row r="73" spans="1:12" s="50" customFormat="1" ht="78.75">
      <c r="A73" s="105" t="s">
        <v>221</v>
      </c>
      <c r="B73" s="105" t="s">
        <v>215</v>
      </c>
      <c r="C73" s="105" t="s">
        <v>280</v>
      </c>
      <c r="D73" s="105" t="s">
        <v>280</v>
      </c>
      <c r="E73" s="105" t="s">
        <v>323</v>
      </c>
      <c r="F73" s="105" t="s">
        <v>292</v>
      </c>
      <c r="G73" s="105" t="s">
        <v>80</v>
      </c>
      <c r="H73" s="105" t="s">
        <v>321</v>
      </c>
      <c r="I73" s="113" t="s">
        <v>81</v>
      </c>
      <c r="J73" s="83">
        <v>0</v>
      </c>
      <c r="K73" s="40">
        <v>0</v>
      </c>
      <c r="L73" s="43">
        <f t="shared" si="3"/>
        <v>0</v>
      </c>
    </row>
    <row r="74" spans="1:12" s="50" customFormat="1" ht="47.25">
      <c r="A74" s="105" t="s">
        <v>221</v>
      </c>
      <c r="B74" s="105" t="s">
        <v>215</v>
      </c>
      <c r="C74" s="105" t="s">
        <v>280</v>
      </c>
      <c r="D74" s="105" t="s">
        <v>280</v>
      </c>
      <c r="E74" s="105" t="s">
        <v>323</v>
      </c>
      <c r="F74" s="105" t="s">
        <v>292</v>
      </c>
      <c r="G74" s="105" t="s">
        <v>82</v>
      </c>
      <c r="H74" s="105" t="s">
        <v>321</v>
      </c>
      <c r="I74" s="113" t="s">
        <v>83</v>
      </c>
      <c r="J74" s="83">
        <v>0</v>
      </c>
      <c r="K74" s="40">
        <v>0</v>
      </c>
      <c r="L74" s="43">
        <f t="shared" si="3"/>
        <v>0</v>
      </c>
    </row>
    <row r="75" spans="1:12" s="50" customFormat="1" ht="110.25">
      <c r="A75" s="114" t="s">
        <v>221</v>
      </c>
      <c r="B75" s="114" t="s">
        <v>215</v>
      </c>
      <c r="C75" s="114" t="s">
        <v>280</v>
      </c>
      <c r="D75" s="114" t="s">
        <v>280</v>
      </c>
      <c r="E75" s="114" t="s">
        <v>323</v>
      </c>
      <c r="F75" s="114" t="s">
        <v>292</v>
      </c>
      <c r="G75" s="114" t="s">
        <v>84</v>
      </c>
      <c r="H75" s="114" t="s">
        <v>321</v>
      </c>
      <c r="I75" s="115" t="s">
        <v>85</v>
      </c>
      <c r="J75" s="40">
        <v>64.2</v>
      </c>
      <c r="K75" s="40">
        <v>0</v>
      </c>
      <c r="L75" s="43">
        <f t="shared" si="3"/>
        <v>0</v>
      </c>
    </row>
    <row r="76" spans="1:12" s="50" customFormat="1" ht="78.75">
      <c r="A76" s="6" t="s">
        <v>221</v>
      </c>
      <c r="B76" s="7" t="s">
        <v>215</v>
      </c>
      <c r="C76" s="7" t="s">
        <v>280</v>
      </c>
      <c r="D76" s="7" t="s">
        <v>280</v>
      </c>
      <c r="E76" s="111" t="s">
        <v>323</v>
      </c>
      <c r="F76" s="7" t="s">
        <v>292</v>
      </c>
      <c r="G76" s="7" t="s">
        <v>58</v>
      </c>
      <c r="H76" s="7" t="s">
        <v>321</v>
      </c>
      <c r="I76" s="94" t="s">
        <v>59</v>
      </c>
      <c r="J76" s="40">
        <v>144.7</v>
      </c>
      <c r="K76" s="40">
        <v>0</v>
      </c>
      <c r="L76" s="43">
        <f t="shared" si="3"/>
        <v>0</v>
      </c>
    </row>
    <row r="77" spans="1:12" s="50" customFormat="1" ht="78.75">
      <c r="A77" s="6" t="s">
        <v>221</v>
      </c>
      <c r="B77" s="7" t="s">
        <v>215</v>
      </c>
      <c r="C77" s="7" t="s">
        <v>280</v>
      </c>
      <c r="D77" s="7" t="s">
        <v>280</v>
      </c>
      <c r="E77" s="111" t="s">
        <v>323</v>
      </c>
      <c r="F77" s="7" t="s">
        <v>292</v>
      </c>
      <c r="G77" s="7" t="s">
        <v>156</v>
      </c>
      <c r="H77" s="7" t="s">
        <v>321</v>
      </c>
      <c r="I77" s="116" t="s">
        <v>157</v>
      </c>
      <c r="J77" s="83">
        <v>0</v>
      </c>
      <c r="K77" s="40">
        <v>0</v>
      </c>
      <c r="L77" s="43">
        <f aca="true" t="shared" si="4" ref="L77:L82">IF(J77=0,0,K77/J77*100)</f>
        <v>0</v>
      </c>
    </row>
    <row r="78" spans="1:12" s="50" customFormat="1" ht="78.75">
      <c r="A78" s="105" t="s">
        <v>221</v>
      </c>
      <c r="B78" s="105" t="s">
        <v>215</v>
      </c>
      <c r="C78" s="105" t="s">
        <v>280</v>
      </c>
      <c r="D78" s="105" t="s">
        <v>280</v>
      </c>
      <c r="E78" s="105" t="s">
        <v>292</v>
      </c>
      <c r="F78" s="105" t="s">
        <v>323</v>
      </c>
      <c r="G78" s="105" t="s">
        <v>86</v>
      </c>
      <c r="H78" s="105" t="s">
        <v>321</v>
      </c>
      <c r="I78" s="117" t="s">
        <v>87</v>
      </c>
      <c r="J78" s="83">
        <v>0</v>
      </c>
      <c r="K78" s="40">
        <v>0</v>
      </c>
      <c r="L78" s="43">
        <f t="shared" si="4"/>
        <v>0</v>
      </c>
    </row>
    <row r="79" spans="1:12" s="50" customFormat="1" ht="78.75">
      <c r="A79" s="114" t="s">
        <v>221</v>
      </c>
      <c r="B79" s="114" t="s">
        <v>215</v>
      </c>
      <c r="C79" s="114" t="s">
        <v>280</v>
      </c>
      <c r="D79" s="114" t="s">
        <v>280</v>
      </c>
      <c r="E79" s="114" t="s">
        <v>323</v>
      </c>
      <c r="F79" s="114" t="s">
        <v>292</v>
      </c>
      <c r="G79" s="114" t="s">
        <v>100</v>
      </c>
      <c r="H79" s="114" t="s">
        <v>321</v>
      </c>
      <c r="I79" s="116" t="s">
        <v>101</v>
      </c>
      <c r="J79" s="83">
        <v>0</v>
      </c>
      <c r="K79" s="40">
        <v>0</v>
      </c>
      <c r="L79" s="43">
        <f t="shared" si="4"/>
        <v>0</v>
      </c>
    </row>
    <row r="80" spans="1:12" s="50" customFormat="1" ht="94.5">
      <c r="A80" s="114" t="s">
        <v>221</v>
      </c>
      <c r="B80" s="114" t="s">
        <v>215</v>
      </c>
      <c r="C80" s="114" t="s">
        <v>280</v>
      </c>
      <c r="D80" s="114" t="s">
        <v>280</v>
      </c>
      <c r="E80" s="114" t="s">
        <v>323</v>
      </c>
      <c r="F80" s="114" t="s">
        <v>292</v>
      </c>
      <c r="G80" s="114" t="s">
        <v>104</v>
      </c>
      <c r="H80" s="114" t="s">
        <v>321</v>
      </c>
      <c r="I80" s="116" t="s">
        <v>105</v>
      </c>
      <c r="J80" s="83">
        <v>0</v>
      </c>
      <c r="K80" s="40">
        <v>0</v>
      </c>
      <c r="L80" s="43">
        <f t="shared" si="4"/>
        <v>0</v>
      </c>
    </row>
    <row r="81" spans="1:12" s="50" customFormat="1" ht="78.75">
      <c r="A81" s="105" t="s">
        <v>221</v>
      </c>
      <c r="B81" s="105" t="s">
        <v>215</v>
      </c>
      <c r="C81" s="105" t="s">
        <v>280</v>
      </c>
      <c r="D81" s="105" t="s">
        <v>280</v>
      </c>
      <c r="E81" s="105" t="s">
        <v>292</v>
      </c>
      <c r="F81" s="105" t="s">
        <v>323</v>
      </c>
      <c r="G81" s="105" t="s">
        <v>88</v>
      </c>
      <c r="H81" s="105" t="s">
        <v>321</v>
      </c>
      <c r="I81" s="118" t="s">
        <v>89</v>
      </c>
      <c r="J81" s="83">
        <v>107.1</v>
      </c>
      <c r="K81" s="40">
        <v>0</v>
      </c>
      <c r="L81" s="43">
        <f t="shared" si="4"/>
        <v>0</v>
      </c>
    </row>
    <row r="82" spans="1:12" s="50" customFormat="1" ht="110.25">
      <c r="A82" s="105" t="s">
        <v>221</v>
      </c>
      <c r="B82" s="105" t="s">
        <v>215</v>
      </c>
      <c r="C82" s="105" t="s">
        <v>280</v>
      </c>
      <c r="D82" s="105" t="s">
        <v>280</v>
      </c>
      <c r="E82" s="105" t="s">
        <v>292</v>
      </c>
      <c r="F82" s="105" t="s">
        <v>323</v>
      </c>
      <c r="G82" s="105" t="s">
        <v>90</v>
      </c>
      <c r="H82" s="105" t="s">
        <v>321</v>
      </c>
      <c r="I82" s="117" t="s">
        <v>91</v>
      </c>
      <c r="J82" s="83">
        <v>0</v>
      </c>
      <c r="K82" s="40">
        <v>0</v>
      </c>
      <c r="L82" s="43">
        <f t="shared" si="4"/>
        <v>0</v>
      </c>
    </row>
    <row r="83" spans="1:12" s="50" customFormat="1" ht="94.5">
      <c r="A83" s="6" t="s">
        <v>221</v>
      </c>
      <c r="B83" s="7" t="s">
        <v>215</v>
      </c>
      <c r="C83" s="7" t="s">
        <v>280</v>
      </c>
      <c r="D83" s="7" t="s">
        <v>280</v>
      </c>
      <c r="E83" s="111" t="s">
        <v>323</v>
      </c>
      <c r="F83" s="7" t="s">
        <v>292</v>
      </c>
      <c r="G83" s="7" t="s">
        <v>158</v>
      </c>
      <c r="H83" s="7" t="s">
        <v>321</v>
      </c>
      <c r="I83" s="116" t="s">
        <v>159</v>
      </c>
      <c r="J83" s="40">
        <v>1226</v>
      </c>
      <c r="K83" s="40">
        <v>0</v>
      </c>
      <c r="L83" s="43">
        <f t="shared" si="3"/>
        <v>0</v>
      </c>
    </row>
    <row r="84" spans="1:12" s="102" customFormat="1" ht="78.75">
      <c r="A84" s="100" t="s">
        <v>221</v>
      </c>
      <c r="B84" s="101" t="s">
        <v>215</v>
      </c>
      <c r="C84" s="101" t="s">
        <v>280</v>
      </c>
      <c r="D84" s="101" t="s">
        <v>280</v>
      </c>
      <c r="E84" s="119" t="s">
        <v>323</v>
      </c>
      <c r="F84" s="101" t="s">
        <v>292</v>
      </c>
      <c r="G84" s="101" t="s">
        <v>61</v>
      </c>
      <c r="H84" s="101" t="s">
        <v>321</v>
      </c>
      <c r="I84" s="94" t="s">
        <v>60</v>
      </c>
      <c r="J84" s="120">
        <v>27286.8</v>
      </c>
      <c r="K84" s="120">
        <v>0</v>
      </c>
      <c r="L84" s="121">
        <f aca="true" t="shared" si="5" ref="L84:L97">IF(J84=0,0,K84/J84*100)</f>
        <v>0</v>
      </c>
    </row>
    <row r="85" spans="1:12" s="50" customFormat="1" ht="63">
      <c r="A85" s="6" t="s">
        <v>221</v>
      </c>
      <c r="B85" s="7" t="s">
        <v>215</v>
      </c>
      <c r="C85" s="7" t="s">
        <v>280</v>
      </c>
      <c r="D85" s="7" t="s">
        <v>280</v>
      </c>
      <c r="E85" s="111" t="s">
        <v>323</v>
      </c>
      <c r="F85" s="7" t="s">
        <v>292</v>
      </c>
      <c r="G85" s="7" t="s">
        <v>62</v>
      </c>
      <c r="H85" s="7" t="s">
        <v>321</v>
      </c>
      <c r="I85" s="94" t="s">
        <v>63</v>
      </c>
      <c r="J85" s="40">
        <v>160</v>
      </c>
      <c r="K85" s="40">
        <v>0</v>
      </c>
      <c r="L85" s="43">
        <f t="shared" si="5"/>
        <v>0</v>
      </c>
    </row>
    <row r="86" spans="1:12" s="50" customFormat="1" ht="94.5">
      <c r="A86" s="105" t="s">
        <v>221</v>
      </c>
      <c r="B86" s="105" t="s">
        <v>215</v>
      </c>
      <c r="C86" s="105" t="s">
        <v>280</v>
      </c>
      <c r="D86" s="105" t="s">
        <v>280</v>
      </c>
      <c r="E86" s="105" t="s">
        <v>323</v>
      </c>
      <c r="F86" s="105" t="s">
        <v>292</v>
      </c>
      <c r="G86" s="105" t="s">
        <v>92</v>
      </c>
      <c r="H86" s="105" t="s">
        <v>321</v>
      </c>
      <c r="I86" s="122" t="s">
        <v>93</v>
      </c>
      <c r="J86" s="83">
        <v>0</v>
      </c>
      <c r="K86" s="40">
        <v>0</v>
      </c>
      <c r="L86" s="43">
        <f t="shared" si="5"/>
        <v>0</v>
      </c>
    </row>
    <row r="87" spans="1:12" s="50" customFormat="1" ht="110.25">
      <c r="A87" s="6" t="s">
        <v>221</v>
      </c>
      <c r="B87" s="7" t="s">
        <v>215</v>
      </c>
      <c r="C87" s="7" t="s">
        <v>280</v>
      </c>
      <c r="D87" s="7" t="s">
        <v>280</v>
      </c>
      <c r="E87" s="111" t="s">
        <v>323</v>
      </c>
      <c r="F87" s="7" t="s">
        <v>292</v>
      </c>
      <c r="G87" s="7" t="s">
        <v>150</v>
      </c>
      <c r="H87" s="7" t="s">
        <v>321</v>
      </c>
      <c r="I87" s="99" t="s">
        <v>151</v>
      </c>
      <c r="J87" s="83">
        <v>870.1</v>
      </c>
      <c r="K87" s="40">
        <v>250.5</v>
      </c>
      <c r="L87" s="43">
        <f t="shared" si="5"/>
        <v>28.78979427651994</v>
      </c>
    </row>
    <row r="88" spans="1:12" s="50" customFormat="1" ht="126">
      <c r="A88" s="105" t="s">
        <v>221</v>
      </c>
      <c r="B88" s="105" t="s">
        <v>215</v>
      </c>
      <c r="C88" s="105" t="s">
        <v>280</v>
      </c>
      <c r="D88" s="105" t="s">
        <v>280</v>
      </c>
      <c r="E88" s="105" t="s">
        <v>323</v>
      </c>
      <c r="F88" s="105" t="s">
        <v>292</v>
      </c>
      <c r="G88" s="105" t="s">
        <v>94</v>
      </c>
      <c r="H88" s="105" t="s">
        <v>321</v>
      </c>
      <c r="I88" s="117" t="s">
        <v>95</v>
      </c>
      <c r="J88" s="83">
        <v>0</v>
      </c>
      <c r="K88" s="40">
        <v>0</v>
      </c>
      <c r="L88" s="43">
        <f t="shared" si="5"/>
        <v>0</v>
      </c>
    </row>
    <row r="89" spans="1:12" s="50" customFormat="1" ht="94.5">
      <c r="A89" s="6" t="s">
        <v>221</v>
      </c>
      <c r="B89" s="7" t="s">
        <v>215</v>
      </c>
      <c r="C89" s="7" t="s">
        <v>280</v>
      </c>
      <c r="D89" s="7" t="s">
        <v>280</v>
      </c>
      <c r="E89" s="111" t="s">
        <v>323</v>
      </c>
      <c r="F89" s="7" t="s">
        <v>292</v>
      </c>
      <c r="G89" s="7" t="s">
        <v>64</v>
      </c>
      <c r="H89" s="7" t="s">
        <v>321</v>
      </c>
      <c r="I89" s="94" t="s">
        <v>65</v>
      </c>
      <c r="J89" s="40">
        <v>1440.3</v>
      </c>
      <c r="K89" s="40">
        <v>0</v>
      </c>
      <c r="L89" s="43">
        <f t="shared" si="5"/>
        <v>0</v>
      </c>
    </row>
    <row r="90" spans="1:12" s="50" customFormat="1" ht="126">
      <c r="A90" s="6" t="s">
        <v>221</v>
      </c>
      <c r="B90" s="7" t="s">
        <v>215</v>
      </c>
      <c r="C90" s="7" t="s">
        <v>280</v>
      </c>
      <c r="D90" s="7" t="s">
        <v>280</v>
      </c>
      <c r="E90" s="111" t="s">
        <v>323</v>
      </c>
      <c r="F90" s="7" t="s">
        <v>292</v>
      </c>
      <c r="G90" s="7" t="s">
        <v>66</v>
      </c>
      <c r="H90" s="7" t="s">
        <v>321</v>
      </c>
      <c r="I90" s="94" t="s">
        <v>67</v>
      </c>
      <c r="J90" s="40">
        <v>405.3</v>
      </c>
      <c r="K90" s="40">
        <v>0</v>
      </c>
      <c r="L90" s="43">
        <f t="shared" si="5"/>
        <v>0</v>
      </c>
    </row>
    <row r="91" spans="1:12" s="50" customFormat="1" ht="110.25">
      <c r="A91" s="105" t="s">
        <v>221</v>
      </c>
      <c r="B91" s="105" t="s">
        <v>215</v>
      </c>
      <c r="C91" s="105" t="s">
        <v>280</v>
      </c>
      <c r="D91" s="105" t="s">
        <v>280</v>
      </c>
      <c r="E91" s="105" t="s">
        <v>323</v>
      </c>
      <c r="F91" s="105" t="s">
        <v>292</v>
      </c>
      <c r="G91" s="105" t="s">
        <v>366</v>
      </c>
      <c r="H91" s="105" t="s">
        <v>321</v>
      </c>
      <c r="I91" s="116" t="s">
        <v>367</v>
      </c>
      <c r="J91" s="83">
        <v>6224.66</v>
      </c>
      <c r="K91" s="40">
        <v>0</v>
      </c>
      <c r="L91" s="43">
        <f t="shared" si="5"/>
        <v>0</v>
      </c>
    </row>
    <row r="92" spans="1:12" s="50" customFormat="1" ht="63">
      <c r="A92" s="105" t="s">
        <v>221</v>
      </c>
      <c r="B92" s="105" t="s">
        <v>215</v>
      </c>
      <c r="C92" s="105" t="s">
        <v>280</v>
      </c>
      <c r="D92" s="105" t="s">
        <v>280</v>
      </c>
      <c r="E92" s="105" t="s">
        <v>323</v>
      </c>
      <c r="F92" s="105" t="s">
        <v>292</v>
      </c>
      <c r="G92" s="105" t="s">
        <v>96</v>
      </c>
      <c r="H92" s="105" t="s">
        <v>321</v>
      </c>
      <c r="I92" s="94" t="s">
        <v>97</v>
      </c>
      <c r="J92" s="83">
        <v>0</v>
      </c>
      <c r="K92" s="40"/>
      <c r="L92" s="43">
        <f t="shared" si="5"/>
        <v>0</v>
      </c>
    </row>
    <row r="93" spans="1:12" s="50" customFormat="1" ht="114.75" customHeight="1">
      <c r="A93" s="105" t="s">
        <v>221</v>
      </c>
      <c r="B93" s="105" t="s">
        <v>215</v>
      </c>
      <c r="C93" s="105" t="s">
        <v>280</v>
      </c>
      <c r="D93" s="105" t="s">
        <v>280</v>
      </c>
      <c r="E93" s="105" t="s">
        <v>323</v>
      </c>
      <c r="F93" s="105" t="s">
        <v>292</v>
      </c>
      <c r="G93" s="105" t="s">
        <v>106</v>
      </c>
      <c r="H93" s="105" t="s">
        <v>321</v>
      </c>
      <c r="I93" s="116" t="s">
        <v>107</v>
      </c>
      <c r="J93" s="83">
        <v>0</v>
      </c>
      <c r="K93" s="83">
        <v>0</v>
      </c>
      <c r="L93" s="43">
        <f t="shared" si="5"/>
        <v>0</v>
      </c>
    </row>
    <row r="94" spans="1:12" s="50" customFormat="1" ht="31.5">
      <c r="A94" s="104" t="s">
        <v>263</v>
      </c>
      <c r="B94" s="104" t="s">
        <v>215</v>
      </c>
      <c r="C94" s="104" t="s">
        <v>280</v>
      </c>
      <c r="D94" s="104" t="s">
        <v>287</v>
      </c>
      <c r="E94" s="104" t="s">
        <v>263</v>
      </c>
      <c r="F94" s="104" t="s">
        <v>265</v>
      </c>
      <c r="G94" s="104" t="s">
        <v>266</v>
      </c>
      <c r="H94" s="104" t="s">
        <v>321</v>
      </c>
      <c r="I94" s="123" t="s">
        <v>115</v>
      </c>
      <c r="J94" s="98">
        <f>SUM(J95:J117)</f>
        <v>158246.99999999997</v>
      </c>
      <c r="K94" s="98">
        <f>SUM(K95:K117)</f>
        <v>32442.540000000005</v>
      </c>
      <c r="L94" s="121">
        <f t="shared" si="5"/>
        <v>20.501203814290324</v>
      </c>
    </row>
    <row r="95" spans="1:12" ht="94.5">
      <c r="A95" s="6" t="s">
        <v>221</v>
      </c>
      <c r="B95" s="7" t="s">
        <v>215</v>
      </c>
      <c r="C95" s="7" t="s">
        <v>280</v>
      </c>
      <c r="D95" s="7" t="s">
        <v>287</v>
      </c>
      <c r="E95" s="111" t="s">
        <v>38</v>
      </c>
      <c r="F95" s="7" t="s">
        <v>292</v>
      </c>
      <c r="G95" s="7" t="s">
        <v>266</v>
      </c>
      <c r="H95" s="7" t="s">
        <v>321</v>
      </c>
      <c r="I95" s="94" t="s">
        <v>68</v>
      </c>
      <c r="J95" s="40">
        <v>606.6</v>
      </c>
      <c r="K95" s="40">
        <v>151.8</v>
      </c>
      <c r="L95" s="121">
        <f t="shared" si="5"/>
        <v>25.024727992087044</v>
      </c>
    </row>
    <row r="96" spans="1:12" ht="141.75">
      <c r="A96" s="6" t="s">
        <v>221</v>
      </c>
      <c r="B96" s="7" t="s">
        <v>215</v>
      </c>
      <c r="C96" s="7" t="s">
        <v>280</v>
      </c>
      <c r="D96" s="7" t="s">
        <v>287</v>
      </c>
      <c r="E96" s="111" t="s">
        <v>217</v>
      </c>
      <c r="F96" s="7" t="s">
        <v>292</v>
      </c>
      <c r="G96" s="7" t="s">
        <v>69</v>
      </c>
      <c r="H96" s="7" t="s">
        <v>321</v>
      </c>
      <c r="I96" s="94" t="s">
        <v>70</v>
      </c>
      <c r="J96" s="120">
        <v>15043.8</v>
      </c>
      <c r="K96" s="120">
        <v>3480</v>
      </c>
      <c r="L96" s="121">
        <f t="shared" si="5"/>
        <v>23.132453236549278</v>
      </c>
    </row>
    <row r="97" spans="1:12" ht="47.25">
      <c r="A97" s="124" t="s">
        <v>221</v>
      </c>
      <c r="B97" s="7" t="s">
        <v>215</v>
      </c>
      <c r="C97" s="7" t="s">
        <v>280</v>
      </c>
      <c r="D97" s="7" t="s">
        <v>287</v>
      </c>
      <c r="E97" s="111" t="s">
        <v>217</v>
      </c>
      <c r="F97" s="7" t="s">
        <v>292</v>
      </c>
      <c r="G97" s="7" t="s">
        <v>73</v>
      </c>
      <c r="H97" s="7" t="s">
        <v>321</v>
      </c>
      <c r="I97" s="94" t="s">
        <v>370</v>
      </c>
      <c r="J97" s="120">
        <v>25</v>
      </c>
      <c r="K97" s="120">
        <v>0</v>
      </c>
      <c r="L97" s="121">
        <f t="shared" si="5"/>
        <v>0</v>
      </c>
    </row>
    <row r="98" spans="1:12" s="50" customFormat="1" ht="94.5">
      <c r="A98" s="105" t="s">
        <v>221</v>
      </c>
      <c r="B98" s="105" t="s">
        <v>215</v>
      </c>
      <c r="C98" s="105" t="s">
        <v>280</v>
      </c>
      <c r="D98" s="105" t="s">
        <v>287</v>
      </c>
      <c r="E98" s="105" t="s">
        <v>217</v>
      </c>
      <c r="F98" s="105" t="s">
        <v>292</v>
      </c>
      <c r="G98" s="105" t="s">
        <v>98</v>
      </c>
      <c r="H98" s="105" t="s">
        <v>321</v>
      </c>
      <c r="I98" s="94" t="s">
        <v>99</v>
      </c>
      <c r="J98" s="40">
        <v>22.1</v>
      </c>
      <c r="K98" s="40">
        <v>5.4</v>
      </c>
      <c r="L98" s="43">
        <f aca="true" t="shared" si="6" ref="L98:L137">IF(J98=0,0,K98/J98*100)</f>
        <v>24.43438914027149</v>
      </c>
    </row>
    <row r="99" spans="1:12" s="50" customFormat="1" ht="110.25">
      <c r="A99" s="6" t="s">
        <v>221</v>
      </c>
      <c r="B99" s="7" t="s">
        <v>215</v>
      </c>
      <c r="C99" s="7" t="s">
        <v>280</v>
      </c>
      <c r="D99" s="7" t="s">
        <v>287</v>
      </c>
      <c r="E99" s="111" t="s">
        <v>217</v>
      </c>
      <c r="F99" s="7" t="s">
        <v>292</v>
      </c>
      <c r="G99" s="7" t="s">
        <v>116</v>
      </c>
      <c r="H99" s="7" t="s">
        <v>321</v>
      </c>
      <c r="I99" s="94" t="s">
        <v>119</v>
      </c>
      <c r="J99" s="40">
        <v>3023.8</v>
      </c>
      <c r="K99" s="40">
        <v>620</v>
      </c>
      <c r="L99" s="43">
        <f t="shared" si="6"/>
        <v>20.504001587406574</v>
      </c>
    </row>
    <row r="100" spans="1:12" s="50" customFormat="1" ht="78.75">
      <c r="A100" s="6" t="s">
        <v>221</v>
      </c>
      <c r="B100" s="7" t="s">
        <v>215</v>
      </c>
      <c r="C100" s="7" t="s">
        <v>280</v>
      </c>
      <c r="D100" s="7" t="s">
        <v>287</v>
      </c>
      <c r="E100" s="111" t="s">
        <v>217</v>
      </c>
      <c r="F100" s="7" t="s">
        <v>292</v>
      </c>
      <c r="G100" s="7" t="s">
        <v>117</v>
      </c>
      <c r="H100" s="7" t="s">
        <v>321</v>
      </c>
      <c r="I100" s="94" t="s">
        <v>120</v>
      </c>
      <c r="J100" s="40">
        <v>25.6</v>
      </c>
      <c r="K100" s="40">
        <v>6.3</v>
      </c>
      <c r="L100" s="43">
        <f t="shared" si="6"/>
        <v>24.609374999999996</v>
      </c>
    </row>
    <row r="101" spans="1:12" s="50" customFormat="1" ht="78.75">
      <c r="A101" s="6" t="s">
        <v>221</v>
      </c>
      <c r="B101" s="7" t="s">
        <v>215</v>
      </c>
      <c r="C101" s="7" t="s">
        <v>280</v>
      </c>
      <c r="D101" s="7" t="s">
        <v>287</v>
      </c>
      <c r="E101" s="111" t="s">
        <v>217</v>
      </c>
      <c r="F101" s="7" t="s">
        <v>292</v>
      </c>
      <c r="G101" s="7" t="s">
        <v>118</v>
      </c>
      <c r="H101" s="7" t="s">
        <v>321</v>
      </c>
      <c r="I101" s="94" t="s">
        <v>121</v>
      </c>
      <c r="J101" s="40">
        <v>1463.8</v>
      </c>
      <c r="K101" s="40">
        <v>326.31</v>
      </c>
      <c r="L101" s="43">
        <f t="shared" si="6"/>
        <v>22.291979778658288</v>
      </c>
    </row>
    <row r="102" spans="1:12" s="50" customFormat="1" ht="94.5">
      <c r="A102" s="6" t="s">
        <v>221</v>
      </c>
      <c r="B102" s="7" t="s">
        <v>215</v>
      </c>
      <c r="C102" s="7" t="s">
        <v>280</v>
      </c>
      <c r="D102" s="7" t="s">
        <v>287</v>
      </c>
      <c r="E102" s="111" t="s">
        <v>217</v>
      </c>
      <c r="F102" s="7" t="s">
        <v>292</v>
      </c>
      <c r="G102" s="7" t="s">
        <v>122</v>
      </c>
      <c r="H102" s="7" t="s">
        <v>321</v>
      </c>
      <c r="I102" s="94" t="s">
        <v>125</v>
      </c>
      <c r="J102" s="40">
        <v>549.4</v>
      </c>
      <c r="K102" s="40">
        <v>0</v>
      </c>
      <c r="L102" s="43">
        <f t="shared" si="6"/>
        <v>0</v>
      </c>
    </row>
    <row r="103" spans="1:12" ht="63">
      <c r="A103" s="6" t="s">
        <v>221</v>
      </c>
      <c r="B103" s="7" t="s">
        <v>215</v>
      </c>
      <c r="C103" s="7" t="s">
        <v>280</v>
      </c>
      <c r="D103" s="7" t="s">
        <v>287</v>
      </c>
      <c r="E103" s="111" t="s">
        <v>217</v>
      </c>
      <c r="F103" s="7" t="s">
        <v>292</v>
      </c>
      <c r="G103" s="7" t="s">
        <v>123</v>
      </c>
      <c r="H103" s="7" t="s">
        <v>321</v>
      </c>
      <c r="I103" s="94" t="s">
        <v>126</v>
      </c>
      <c r="J103" s="40">
        <v>87.1</v>
      </c>
      <c r="K103" s="120">
        <v>17.69</v>
      </c>
      <c r="L103" s="121">
        <f t="shared" si="6"/>
        <v>20.309988518943744</v>
      </c>
    </row>
    <row r="104" spans="1:12" ht="94.5">
      <c r="A104" s="6" t="s">
        <v>221</v>
      </c>
      <c r="B104" s="7" t="s">
        <v>215</v>
      </c>
      <c r="C104" s="7" t="s">
        <v>280</v>
      </c>
      <c r="D104" s="7" t="s">
        <v>287</v>
      </c>
      <c r="E104" s="111" t="s">
        <v>217</v>
      </c>
      <c r="F104" s="7" t="s">
        <v>292</v>
      </c>
      <c r="G104" s="7" t="s">
        <v>124</v>
      </c>
      <c r="H104" s="7" t="s">
        <v>321</v>
      </c>
      <c r="I104" s="94" t="s">
        <v>127</v>
      </c>
      <c r="J104" s="120">
        <v>1075.6</v>
      </c>
      <c r="K104" s="120">
        <v>217.37</v>
      </c>
      <c r="L104" s="121">
        <f t="shared" si="6"/>
        <v>20.20918557084418</v>
      </c>
    </row>
    <row r="105" spans="1:12" ht="141.75">
      <c r="A105" s="6" t="s">
        <v>221</v>
      </c>
      <c r="B105" s="7" t="s">
        <v>215</v>
      </c>
      <c r="C105" s="7" t="s">
        <v>280</v>
      </c>
      <c r="D105" s="7" t="s">
        <v>287</v>
      </c>
      <c r="E105" s="111" t="s">
        <v>217</v>
      </c>
      <c r="F105" s="7" t="s">
        <v>292</v>
      </c>
      <c r="G105" s="7" t="s">
        <v>128</v>
      </c>
      <c r="H105" s="7" t="s">
        <v>321</v>
      </c>
      <c r="I105" s="94" t="s">
        <v>134</v>
      </c>
      <c r="J105" s="120">
        <v>67.2</v>
      </c>
      <c r="K105" s="120">
        <v>0</v>
      </c>
      <c r="L105" s="121">
        <f t="shared" si="6"/>
        <v>0</v>
      </c>
    </row>
    <row r="106" spans="1:12" ht="141.75">
      <c r="A106" s="6" t="s">
        <v>221</v>
      </c>
      <c r="B106" s="7" t="s">
        <v>215</v>
      </c>
      <c r="C106" s="7" t="s">
        <v>280</v>
      </c>
      <c r="D106" s="7" t="s">
        <v>287</v>
      </c>
      <c r="E106" s="111" t="s">
        <v>217</v>
      </c>
      <c r="F106" s="7" t="s">
        <v>292</v>
      </c>
      <c r="G106" s="7" t="s">
        <v>129</v>
      </c>
      <c r="H106" s="7" t="s">
        <v>321</v>
      </c>
      <c r="I106" s="94" t="s">
        <v>355</v>
      </c>
      <c r="J106" s="40">
        <v>93215.4</v>
      </c>
      <c r="K106" s="40">
        <v>18214.79</v>
      </c>
      <c r="L106" s="43">
        <f t="shared" si="6"/>
        <v>19.540537293194046</v>
      </c>
    </row>
    <row r="107" spans="1:12" ht="110.25">
      <c r="A107" s="6" t="s">
        <v>221</v>
      </c>
      <c r="B107" s="7" t="s">
        <v>215</v>
      </c>
      <c r="C107" s="7" t="s">
        <v>280</v>
      </c>
      <c r="D107" s="7" t="s">
        <v>287</v>
      </c>
      <c r="E107" s="111" t="s">
        <v>217</v>
      </c>
      <c r="F107" s="7" t="s">
        <v>292</v>
      </c>
      <c r="G107" s="7" t="s">
        <v>130</v>
      </c>
      <c r="H107" s="7" t="s">
        <v>321</v>
      </c>
      <c r="I107" s="94" t="s">
        <v>356</v>
      </c>
      <c r="J107" s="40">
        <v>3987.7</v>
      </c>
      <c r="K107" s="40">
        <v>996.93</v>
      </c>
      <c r="L107" s="43">
        <f t="shared" si="6"/>
        <v>25.0001253855606</v>
      </c>
    </row>
    <row r="108" spans="1:12" ht="94.5">
      <c r="A108" s="6" t="s">
        <v>221</v>
      </c>
      <c r="B108" s="7" t="s">
        <v>215</v>
      </c>
      <c r="C108" s="7" t="s">
        <v>280</v>
      </c>
      <c r="D108" s="7" t="s">
        <v>287</v>
      </c>
      <c r="E108" s="111" t="s">
        <v>217</v>
      </c>
      <c r="F108" s="7" t="s">
        <v>292</v>
      </c>
      <c r="G108" s="7" t="s">
        <v>371</v>
      </c>
      <c r="H108" s="7" t="s">
        <v>321</v>
      </c>
      <c r="I108" s="94" t="s">
        <v>372</v>
      </c>
      <c r="J108" s="40">
        <v>396.5</v>
      </c>
      <c r="K108" s="40">
        <v>0</v>
      </c>
      <c r="L108" s="43">
        <f t="shared" si="6"/>
        <v>0</v>
      </c>
    </row>
    <row r="109" spans="1:12" ht="94.5">
      <c r="A109" s="6" t="s">
        <v>221</v>
      </c>
      <c r="B109" s="7" t="s">
        <v>215</v>
      </c>
      <c r="C109" s="7" t="s">
        <v>280</v>
      </c>
      <c r="D109" s="7" t="s">
        <v>287</v>
      </c>
      <c r="E109" s="111" t="s">
        <v>217</v>
      </c>
      <c r="F109" s="7" t="s">
        <v>292</v>
      </c>
      <c r="G109" s="7" t="s">
        <v>131</v>
      </c>
      <c r="H109" s="7" t="s">
        <v>321</v>
      </c>
      <c r="I109" s="94" t="s">
        <v>357</v>
      </c>
      <c r="J109" s="40">
        <v>0</v>
      </c>
      <c r="K109" s="40">
        <v>0</v>
      </c>
      <c r="L109" s="43">
        <f t="shared" si="6"/>
        <v>0</v>
      </c>
    </row>
    <row r="110" spans="1:12" ht="141.75">
      <c r="A110" s="6" t="s">
        <v>221</v>
      </c>
      <c r="B110" s="7" t="s">
        <v>215</v>
      </c>
      <c r="C110" s="7" t="s">
        <v>280</v>
      </c>
      <c r="D110" s="7" t="s">
        <v>287</v>
      </c>
      <c r="E110" s="111" t="s">
        <v>217</v>
      </c>
      <c r="F110" s="7" t="s">
        <v>292</v>
      </c>
      <c r="G110" s="7" t="s">
        <v>132</v>
      </c>
      <c r="H110" s="7" t="s">
        <v>321</v>
      </c>
      <c r="I110" s="94" t="s">
        <v>358</v>
      </c>
      <c r="J110" s="40">
        <v>12979.2</v>
      </c>
      <c r="K110" s="40">
        <v>2244.61</v>
      </c>
      <c r="L110" s="43">
        <f t="shared" si="6"/>
        <v>17.293901010848124</v>
      </c>
    </row>
    <row r="111" spans="1:12" ht="78.75">
      <c r="A111" s="6" t="s">
        <v>221</v>
      </c>
      <c r="B111" s="7" t="s">
        <v>215</v>
      </c>
      <c r="C111" s="7" t="s">
        <v>280</v>
      </c>
      <c r="D111" s="7" t="s">
        <v>287</v>
      </c>
      <c r="E111" s="111" t="s">
        <v>217</v>
      </c>
      <c r="F111" s="7" t="s">
        <v>292</v>
      </c>
      <c r="G111" s="7" t="s">
        <v>133</v>
      </c>
      <c r="H111" s="7" t="s">
        <v>321</v>
      </c>
      <c r="I111" s="94" t="s">
        <v>359</v>
      </c>
      <c r="J111" s="40">
        <v>23788.4</v>
      </c>
      <c r="K111" s="40">
        <v>5947.2</v>
      </c>
      <c r="L111" s="43">
        <f t="shared" si="6"/>
        <v>25.000420372954885</v>
      </c>
    </row>
    <row r="112" spans="1:12" ht="94.5">
      <c r="A112" s="6" t="s">
        <v>221</v>
      </c>
      <c r="B112" s="7" t="s">
        <v>215</v>
      </c>
      <c r="C112" s="7" t="s">
        <v>280</v>
      </c>
      <c r="D112" s="7" t="s">
        <v>287</v>
      </c>
      <c r="E112" s="111" t="s">
        <v>217</v>
      </c>
      <c r="F112" s="7" t="s">
        <v>292</v>
      </c>
      <c r="G112" s="7" t="s">
        <v>360</v>
      </c>
      <c r="H112" s="7" t="s">
        <v>321</v>
      </c>
      <c r="I112" s="94" t="s">
        <v>361</v>
      </c>
      <c r="J112" s="40">
        <v>464.5</v>
      </c>
      <c r="K112" s="40">
        <v>113.1</v>
      </c>
      <c r="L112" s="43">
        <v>0</v>
      </c>
    </row>
    <row r="113" spans="1:12" ht="110.25">
      <c r="A113" s="6" t="s">
        <v>221</v>
      </c>
      <c r="B113" s="7" t="s">
        <v>215</v>
      </c>
      <c r="C113" s="7" t="s">
        <v>280</v>
      </c>
      <c r="D113" s="7" t="s">
        <v>287</v>
      </c>
      <c r="E113" s="111" t="s">
        <v>217</v>
      </c>
      <c r="F113" s="7" t="s">
        <v>369</v>
      </c>
      <c r="G113" s="7" t="s">
        <v>266</v>
      </c>
      <c r="H113" s="7" t="s">
        <v>321</v>
      </c>
      <c r="I113" s="94" t="s">
        <v>0</v>
      </c>
      <c r="J113" s="40">
        <v>409.2</v>
      </c>
      <c r="K113" s="40">
        <v>100.25</v>
      </c>
      <c r="L113" s="43">
        <f t="shared" si="6"/>
        <v>24.49902248289345</v>
      </c>
    </row>
    <row r="114" spans="1:12" ht="47.25">
      <c r="A114" s="6" t="s">
        <v>221</v>
      </c>
      <c r="B114" s="7" t="s">
        <v>215</v>
      </c>
      <c r="C114" s="7" t="s">
        <v>280</v>
      </c>
      <c r="D114" s="7" t="s">
        <v>287</v>
      </c>
      <c r="E114" s="111" t="s">
        <v>362</v>
      </c>
      <c r="F114" s="7" t="s">
        <v>292</v>
      </c>
      <c r="G114" s="7" t="s">
        <v>34</v>
      </c>
      <c r="H114" s="7" t="s">
        <v>321</v>
      </c>
      <c r="I114" s="88" t="s">
        <v>153</v>
      </c>
      <c r="J114" s="40">
        <v>4.3</v>
      </c>
      <c r="K114" s="40">
        <v>0.79</v>
      </c>
      <c r="L114" s="43">
        <f t="shared" si="6"/>
        <v>18.372093023255815</v>
      </c>
    </row>
    <row r="115" spans="1:12" ht="78.75">
      <c r="A115" s="6" t="s">
        <v>221</v>
      </c>
      <c r="B115" s="7" t="s">
        <v>215</v>
      </c>
      <c r="C115" s="7" t="s">
        <v>280</v>
      </c>
      <c r="D115" s="7" t="s">
        <v>287</v>
      </c>
      <c r="E115" s="111" t="s">
        <v>362</v>
      </c>
      <c r="F115" s="7" t="s">
        <v>292</v>
      </c>
      <c r="G115" s="7" t="s">
        <v>340</v>
      </c>
      <c r="H115" s="7" t="s">
        <v>321</v>
      </c>
      <c r="I115" s="94" t="s">
        <v>1</v>
      </c>
      <c r="J115" s="40">
        <v>0</v>
      </c>
      <c r="K115" s="40">
        <v>0</v>
      </c>
      <c r="L115" s="43">
        <f t="shared" si="6"/>
        <v>0</v>
      </c>
    </row>
    <row r="116" spans="1:12" ht="78.75">
      <c r="A116" s="6" t="s">
        <v>221</v>
      </c>
      <c r="B116" s="7" t="s">
        <v>215</v>
      </c>
      <c r="C116" s="7" t="s">
        <v>280</v>
      </c>
      <c r="D116" s="7" t="s">
        <v>287</v>
      </c>
      <c r="E116" s="8" t="s">
        <v>2</v>
      </c>
      <c r="F116" s="7" t="s">
        <v>292</v>
      </c>
      <c r="G116" s="7" t="s">
        <v>34</v>
      </c>
      <c r="H116" s="7" t="s">
        <v>321</v>
      </c>
      <c r="I116" s="94" t="s">
        <v>3</v>
      </c>
      <c r="J116" s="40">
        <v>1011.8</v>
      </c>
      <c r="K116" s="40">
        <v>0</v>
      </c>
      <c r="L116" s="43">
        <f t="shared" si="6"/>
        <v>0</v>
      </c>
    </row>
    <row r="117" spans="1:12" ht="63">
      <c r="A117" s="6" t="s">
        <v>221</v>
      </c>
      <c r="B117" s="7" t="s">
        <v>215</v>
      </c>
      <c r="C117" s="7" t="s">
        <v>280</v>
      </c>
      <c r="D117" s="7" t="s">
        <v>287</v>
      </c>
      <c r="E117" s="8" t="s">
        <v>2</v>
      </c>
      <c r="F117" s="7" t="s">
        <v>292</v>
      </c>
      <c r="G117" s="7" t="s">
        <v>340</v>
      </c>
      <c r="H117" s="7" t="s">
        <v>321</v>
      </c>
      <c r="I117" s="94" t="s">
        <v>4</v>
      </c>
      <c r="J117" s="40">
        <v>0</v>
      </c>
      <c r="K117" s="40">
        <v>0</v>
      </c>
      <c r="L117" s="43">
        <f t="shared" si="6"/>
        <v>0</v>
      </c>
    </row>
    <row r="118" spans="1:12" ht="18.75">
      <c r="A118" s="109" t="s">
        <v>221</v>
      </c>
      <c r="B118" s="110" t="s">
        <v>215</v>
      </c>
      <c r="C118" s="110" t="s">
        <v>280</v>
      </c>
      <c r="D118" s="110" t="s">
        <v>295</v>
      </c>
      <c r="E118" s="8" t="s">
        <v>263</v>
      </c>
      <c r="F118" s="110" t="s">
        <v>265</v>
      </c>
      <c r="G118" s="110" t="s">
        <v>266</v>
      </c>
      <c r="H118" s="110" t="s">
        <v>321</v>
      </c>
      <c r="I118" s="93" t="s">
        <v>381</v>
      </c>
      <c r="J118" s="41">
        <f>J119</f>
        <v>11.6</v>
      </c>
      <c r="K118" s="41">
        <f>K119</f>
        <v>0</v>
      </c>
      <c r="L118" s="41">
        <f>L119</f>
        <v>0</v>
      </c>
    </row>
    <row r="119" spans="1:12" ht="31.5" customHeight="1">
      <c r="A119" s="6" t="s">
        <v>221</v>
      </c>
      <c r="B119" s="7" t="s">
        <v>215</v>
      </c>
      <c r="C119" s="7" t="s">
        <v>280</v>
      </c>
      <c r="D119" s="7" t="s">
        <v>295</v>
      </c>
      <c r="E119" s="8" t="s">
        <v>300</v>
      </c>
      <c r="F119" s="7" t="s">
        <v>292</v>
      </c>
      <c r="G119" s="7" t="s">
        <v>266</v>
      </c>
      <c r="H119" s="7" t="s">
        <v>321</v>
      </c>
      <c r="I119" s="94" t="s">
        <v>368</v>
      </c>
      <c r="J119" s="40">
        <v>11.6</v>
      </c>
      <c r="K119" s="40">
        <v>0</v>
      </c>
      <c r="L119" s="43">
        <f t="shared" si="6"/>
        <v>0</v>
      </c>
    </row>
    <row r="120" spans="1:12" s="50" customFormat="1" ht="31.5">
      <c r="A120" s="6" t="s">
        <v>221</v>
      </c>
      <c r="B120" s="7" t="s">
        <v>215</v>
      </c>
      <c r="C120" s="7" t="s">
        <v>280</v>
      </c>
      <c r="D120" s="7" t="s">
        <v>299</v>
      </c>
      <c r="E120" s="8" t="s">
        <v>30</v>
      </c>
      <c r="F120" s="7" t="s">
        <v>292</v>
      </c>
      <c r="G120" s="7" t="s">
        <v>266</v>
      </c>
      <c r="H120" s="7" t="s">
        <v>321</v>
      </c>
      <c r="I120" s="93" t="s">
        <v>13</v>
      </c>
      <c r="J120" s="41">
        <f>SUM(J121:J129)</f>
        <v>43628.31</v>
      </c>
      <c r="K120" s="41">
        <f>SUM(K121:K129)</f>
        <v>4359.020000000001</v>
      </c>
      <c r="L120" s="42">
        <f t="shared" si="6"/>
        <v>9.991264846151504</v>
      </c>
    </row>
    <row r="121" spans="1:12" s="50" customFormat="1" ht="31.5">
      <c r="A121" s="6" t="s">
        <v>221</v>
      </c>
      <c r="B121" s="7" t="s">
        <v>215</v>
      </c>
      <c r="C121" s="7" t="s">
        <v>280</v>
      </c>
      <c r="D121" s="7" t="s">
        <v>299</v>
      </c>
      <c r="E121" s="8" t="s">
        <v>30</v>
      </c>
      <c r="F121" s="7" t="s">
        <v>292</v>
      </c>
      <c r="G121" s="7" t="s">
        <v>5</v>
      </c>
      <c r="H121" s="7" t="s">
        <v>321</v>
      </c>
      <c r="I121" s="94" t="s">
        <v>14</v>
      </c>
      <c r="J121" s="40">
        <v>30277.5</v>
      </c>
      <c r="K121" s="40">
        <v>1024.3</v>
      </c>
      <c r="L121" s="43">
        <f t="shared" si="6"/>
        <v>3.3830402113780864</v>
      </c>
    </row>
    <row r="122" spans="1:12" s="50" customFormat="1" ht="31.5">
      <c r="A122" s="6" t="s">
        <v>221</v>
      </c>
      <c r="B122" s="7" t="s">
        <v>215</v>
      </c>
      <c r="C122" s="7" t="s">
        <v>280</v>
      </c>
      <c r="D122" s="7" t="s">
        <v>299</v>
      </c>
      <c r="E122" s="8" t="s">
        <v>30</v>
      </c>
      <c r="F122" s="7" t="s">
        <v>292</v>
      </c>
      <c r="G122" s="7" t="s">
        <v>6</v>
      </c>
      <c r="H122" s="7" t="s">
        <v>321</v>
      </c>
      <c r="I122" s="94" t="s">
        <v>15</v>
      </c>
      <c r="J122" s="40">
        <v>8863.69</v>
      </c>
      <c r="K122" s="40">
        <v>961.12</v>
      </c>
      <c r="L122" s="43">
        <f t="shared" si="6"/>
        <v>10.843339512099362</v>
      </c>
    </row>
    <row r="123" spans="1:12" s="50" customFormat="1" ht="47.25">
      <c r="A123" s="6" t="s">
        <v>221</v>
      </c>
      <c r="B123" s="7" t="s">
        <v>215</v>
      </c>
      <c r="C123" s="7" t="s">
        <v>280</v>
      </c>
      <c r="D123" s="7" t="s">
        <v>299</v>
      </c>
      <c r="E123" s="8" t="s">
        <v>30</v>
      </c>
      <c r="F123" s="7" t="s">
        <v>292</v>
      </c>
      <c r="G123" s="7" t="s">
        <v>7</v>
      </c>
      <c r="H123" s="7" t="s">
        <v>321</v>
      </c>
      <c r="I123" s="94" t="s">
        <v>16</v>
      </c>
      <c r="J123" s="40">
        <v>2226.02</v>
      </c>
      <c r="K123" s="40">
        <v>224.24</v>
      </c>
      <c r="L123" s="43">
        <f t="shared" si="6"/>
        <v>10.073584244526106</v>
      </c>
    </row>
    <row r="124" spans="1:12" s="50" customFormat="1" ht="31.5">
      <c r="A124" s="6" t="s">
        <v>221</v>
      </c>
      <c r="B124" s="7" t="s">
        <v>215</v>
      </c>
      <c r="C124" s="7" t="s">
        <v>280</v>
      </c>
      <c r="D124" s="7" t="s">
        <v>299</v>
      </c>
      <c r="E124" s="8" t="s">
        <v>30</v>
      </c>
      <c r="F124" s="7" t="s">
        <v>292</v>
      </c>
      <c r="G124" s="7" t="s">
        <v>8</v>
      </c>
      <c r="H124" s="7" t="s">
        <v>321</v>
      </c>
      <c r="I124" s="94" t="s">
        <v>17</v>
      </c>
      <c r="J124" s="40">
        <v>345.88</v>
      </c>
      <c r="K124" s="40">
        <v>34.82</v>
      </c>
      <c r="L124" s="43">
        <f t="shared" si="6"/>
        <v>10.067075286226437</v>
      </c>
    </row>
    <row r="125" spans="1:12" s="50" customFormat="1" ht="31.5">
      <c r="A125" s="6" t="s">
        <v>221</v>
      </c>
      <c r="B125" s="7" t="s">
        <v>215</v>
      </c>
      <c r="C125" s="7" t="s">
        <v>280</v>
      </c>
      <c r="D125" s="7" t="s">
        <v>299</v>
      </c>
      <c r="E125" s="8" t="s">
        <v>30</v>
      </c>
      <c r="F125" s="7" t="s">
        <v>292</v>
      </c>
      <c r="G125" s="7" t="s">
        <v>9</v>
      </c>
      <c r="H125" s="7" t="s">
        <v>321</v>
      </c>
      <c r="I125" s="94" t="s">
        <v>18</v>
      </c>
      <c r="J125" s="40">
        <v>370.75</v>
      </c>
      <c r="K125" s="40">
        <v>1958.95</v>
      </c>
      <c r="L125" s="43">
        <f t="shared" si="6"/>
        <v>528.3749157113958</v>
      </c>
    </row>
    <row r="126" spans="1:12" s="50" customFormat="1" ht="31.5">
      <c r="A126" s="6" t="s">
        <v>221</v>
      </c>
      <c r="B126" s="7" t="s">
        <v>215</v>
      </c>
      <c r="C126" s="7" t="s">
        <v>280</v>
      </c>
      <c r="D126" s="7" t="s">
        <v>299</v>
      </c>
      <c r="E126" s="8" t="s">
        <v>30</v>
      </c>
      <c r="F126" s="7" t="s">
        <v>292</v>
      </c>
      <c r="G126" s="7" t="s">
        <v>10</v>
      </c>
      <c r="H126" s="7" t="s">
        <v>321</v>
      </c>
      <c r="I126" s="94" t="s">
        <v>19</v>
      </c>
      <c r="J126" s="40">
        <v>386.01</v>
      </c>
      <c r="K126" s="40">
        <v>38.89</v>
      </c>
      <c r="L126" s="43">
        <f t="shared" si="6"/>
        <v>10.074868526722106</v>
      </c>
    </row>
    <row r="127" spans="1:12" s="50" customFormat="1" ht="63">
      <c r="A127" s="6" t="s">
        <v>221</v>
      </c>
      <c r="B127" s="7" t="s">
        <v>215</v>
      </c>
      <c r="C127" s="7" t="s">
        <v>280</v>
      </c>
      <c r="D127" s="7" t="s">
        <v>299</v>
      </c>
      <c r="E127" s="8" t="s">
        <v>30</v>
      </c>
      <c r="F127" s="7" t="s">
        <v>292</v>
      </c>
      <c r="G127" s="7" t="s">
        <v>11</v>
      </c>
      <c r="H127" s="7" t="s">
        <v>321</v>
      </c>
      <c r="I127" s="94" t="s">
        <v>20</v>
      </c>
      <c r="J127" s="40">
        <v>295.7</v>
      </c>
      <c r="K127" s="40">
        <v>29.79</v>
      </c>
      <c r="L127" s="43">
        <f t="shared" si="6"/>
        <v>10.07439972945553</v>
      </c>
    </row>
    <row r="128" spans="1:12" s="50" customFormat="1" ht="47.25">
      <c r="A128" s="6" t="s">
        <v>221</v>
      </c>
      <c r="B128" s="7" t="s">
        <v>215</v>
      </c>
      <c r="C128" s="7" t="s">
        <v>280</v>
      </c>
      <c r="D128" s="7" t="s">
        <v>299</v>
      </c>
      <c r="E128" s="8" t="s">
        <v>30</v>
      </c>
      <c r="F128" s="7" t="s">
        <v>292</v>
      </c>
      <c r="G128" s="7" t="s">
        <v>12</v>
      </c>
      <c r="H128" s="7" t="s">
        <v>321</v>
      </c>
      <c r="I128" s="94" t="s">
        <v>21</v>
      </c>
      <c r="J128" s="40">
        <v>530</v>
      </c>
      <c r="K128" s="40">
        <v>53.39</v>
      </c>
      <c r="L128" s="43">
        <f t="shared" si="6"/>
        <v>10.073584905660377</v>
      </c>
    </row>
    <row r="129" spans="1:12" s="50" customFormat="1" ht="31.5">
      <c r="A129" s="105" t="s">
        <v>221</v>
      </c>
      <c r="B129" s="105" t="s">
        <v>215</v>
      </c>
      <c r="C129" s="105" t="s">
        <v>280</v>
      </c>
      <c r="D129" s="105" t="s">
        <v>299</v>
      </c>
      <c r="E129" s="105" t="s">
        <v>30</v>
      </c>
      <c r="F129" s="105" t="s">
        <v>292</v>
      </c>
      <c r="G129" s="105" t="s">
        <v>110</v>
      </c>
      <c r="H129" s="105" t="s">
        <v>321</v>
      </c>
      <c r="I129" s="94" t="s">
        <v>373</v>
      </c>
      <c r="J129" s="40">
        <v>332.76</v>
      </c>
      <c r="K129" s="40">
        <v>33.52</v>
      </c>
      <c r="L129" s="43">
        <f t="shared" si="6"/>
        <v>10.073326120927998</v>
      </c>
    </row>
    <row r="130" spans="1:12" s="50" customFormat="1" ht="15.75">
      <c r="A130" s="106" t="s">
        <v>221</v>
      </c>
      <c r="B130" s="106" t="s">
        <v>215</v>
      </c>
      <c r="C130" s="106" t="s">
        <v>296</v>
      </c>
      <c r="D130" s="106" t="s">
        <v>265</v>
      </c>
      <c r="E130" s="106" t="s">
        <v>263</v>
      </c>
      <c r="F130" s="106" t="s">
        <v>265</v>
      </c>
      <c r="G130" s="106" t="s">
        <v>266</v>
      </c>
      <c r="H130" s="106" t="s">
        <v>263</v>
      </c>
      <c r="I130" s="107" t="s">
        <v>111</v>
      </c>
      <c r="J130" s="41">
        <f>SUM(J131)</f>
        <v>0</v>
      </c>
      <c r="K130" s="41">
        <f>SUM(K131)</f>
        <v>0</v>
      </c>
      <c r="L130" s="42">
        <f t="shared" si="6"/>
        <v>0</v>
      </c>
    </row>
    <row r="131" spans="1:12" s="50" customFormat="1" ht="31.5">
      <c r="A131" s="108" t="s">
        <v>221</v>
      </c>
      <c r="B131" s="108" t="s">
        <v>215</v>
      </c>
      <c r="C131" s="108" t="s">
        <v>296</v>
      </c>
      <c r="D131" s="108" t="s">
        <v>292</v>
      </c>
      <c r="E131" s="108" t="s">
        <v>284</v>
      </c>
      <c r="F131" s="108" t="s">
        <v>292</v>
      </c>
      <c r="G131" s="108" t="s">
        <v>266</v>
      </c>
      <c r="H131" s="108" t="s">
        <v>291</v>
      </c>
      <c r="I131" s="94" t="s">
        <v>112</v>
      </c>
      <c r="J131" s="40">
        <v>0</v>
      </c>
      <c r="K131" s="40">
        <v>0</v>
      </c>
      <c r="L131" s="43">
        <f t="shared" si="6"/>
        <v>0</v>
      </c>
    </row>
    <row r="132" spans="1:12" s="50" customFormat="1" ht="68.25" customHeight="1">
      <c r="A132" s="6" t="s">
        <v>263</v>
      </c>
      <c r="B132" s="7" t="s">
        <v>215</v>
      </c>
      <c r="C132" s="7" t="s">
        <v>316</v>
      </c>
      <c r="D132" s="7" t="s">
        <v>265</v>
      </c>
      <c r="E132" s="8" t="s">
        <v>263</v>
      </c>
      <c r="F132" s="7" t="s">
        <v>265</v>
      </c>
      <c r="G132" s="7" t="s">
        <v>266</v>
      </c>
      <c r="H132" s="7" t="s">
        <v>263</v>
      </c>
      <c r="I132" s="9" t="s">
        <v>320</v>
      </c>
      <c r="J132" s="41">
        <f>SUM(J133:J134)</f>
        <v>2.51</v>
      </c>
      <c r="K132" s="41">
        <f>SUM(K133:K134)</f>
        <v>10.92</v>
      </c>
      <c r="L132" s="42">
        <f t="shared" si="6"/>
        <v>435.05976095617535</v>
      </c>
    </row>
    <row r="133" spans="1:12" s="50" customFormat="1" ht="48" customHeight="1">
      <c r="A133" s="6" t="s">
        <v>221</v>
      </c>
      <c r="B133" s="7" t="s">
        <v>215</v>
      </c>
      <c r="C133" s="7" t="s">
        <v>316</v>
      </c>
      <c r="D133" s="7" t="s">
        <v>292</v>
      </c>
      <c r="E133" s="8" t="s">
        <v>272</v>
      </c>
      <c r="F133" s="7" t="s">
        <v>292</v>
      </c>
      <c r="G133" s="7" t="s">
        <v>266</v>
      </c>
      <c r="H133" s="7" t="s">
        <v>321</v>
      </c>
      <c r="I133" s="10" t="s">
        <v>238</v>
      </c>
      <c r="J133" s="40">
        <v>2.51</v>
      </c>
      <c r="K133" s="40">
        <v>2.51</v>
      </c>
      <c r="L133" s="43">
        <f t="shared" si="6"/>
        <v>100</v>
      </c>
    </row>
    <row r="134" spans="1:12" s="50" customFormat="1" ht="48" customHeight="1">
      <c r="A134" s="6" t="s">
        <v>221</v>
      </c>
      <c r="B134" s="7" t="s">
        <v>215</v>
      </c>
      <c r="C134" s="7" t="s">
        <v>316</v>
      </c>
      <c r="D134" s="7" t="s">
        <v>292</v>
      </c>
      <c r="E134" s="8" t="s">
        <v>272</v>
      </c>
      <c r="F134" s="7" t="s">
        <v>292</v>
      </c>
      <c r="G134" s="7" t="s">
        <v>266</v>
      </c>
      <c r="H134" s="7" t="s">
        <v>291</v>
      </c>
      <c r="I134" s="10" t="s">
        <v>145</v>
      </c>
      <c r="J134" s="40">
        <v>0</v>
      </c>
      <c r="K134" s="40">
        <v>8.41</v>
      </c>
      <c r="L134" s="43">
        <f t="shared" si="6"/>
        <v>0</v>
      </c>
    </row>
    <row r="135" spans="1:12" s="50" customFormat="1" ht="31.5">
      <c r="A135" s="6" t="s">
        <v>263</v>
      </c>
      <c r="B135" s="7" t="s">
        <v>215</v>
      </c>
      <c r="C135" s="7" t="s">
        <v>322</v>
      </c>
      <c r="D135" s="7" t="s">
        <v>265</v>
      </c>
      <c r="E135" s="8" t="s">
        <v>263</v>
      </c>
      <c r="F135" s="7" t="s">
        <v>265</v>
      </c>
      <c r="G135" s="7" t="s">
        <v>266</v>
      </c>
      <c r="H135" s="7" t="s">
        <v>263</v>
      </c>
      <c r="I135" s="9" t="s">
        <v>240</v>
      </c>
      <c r="J135" s="41">
        <f>SUM(J136)</f>
        <v>-3572.48</v>
      </c>
      <c r="K135" s="41">
        <f>SUM(K136)</f>
        <v>-3572.48</v>
      </c>
      <c r="L135" s="42">
        <f t="shared" si="6"/>
        <v>100</v>
      </c>
    </row>
    <row r="136" spans="1:12" s="50" customFormat="1" ht="31.5">
      <c r="A136" s="6" t="s">
        <v>221</v>
      </c>
      <c r="B136" s="7" t="s">
        <v>215</v>
      </c>
      <c r="C136" s="7" t="s">
        <v>322</v>
      </c>
      <c r="D136" s="7" t="s">
        <v>292</v>
      </c>
      <c r="E136" s="8" t="s">
        <v>263</v>
      </c>
      <c r="F136" s="7" t="s">
        <v>292</v>
      </c>
      <c r="G136" s="7" t="s">
        <v>266</v>
      </c>
      <c r="H136" s="7" t="s">
        <v>321</v>
      </c>
      <c r="I136" s="10" t="s">
        <v>239</v>
      </c>
      <c r="J136" s="40">
        <v>-3572.48</v>
      </c>
      <c r="K136" s="40">
        <v>-3572.48</v>
      </c>
      <c r="L136" s="43">
        <f t="shared" si="6"/>
        <v>100</v>
      </c>
    </row>
    <row r="137" spans="1:12" s="50" customFormat="1" ht="20.25" customHeight="1">
      <c r="A137" s="141"/>
      <c r="B137" s="142"/>
      <c r="C137" s="142"/>
      <c r="D137" s="142"/>
      <c r="E137" s="142"/>
      <c r="F137" s="142"/>
      <c r="G137" s="142"/>
      <c r="H137" s="142"/>
      <c r="I137" s="15" t="s">
        <v>40</v>
      </c>
      <c r="J137" s="49">
        <f>J61+J7</f>
        <v>383305.25</v>
      </c>
      <c r="K137" s="49">
        <f>K61+K7</f>
        <v>58409.23</v>
      </c>
      <c r="L137" s="78">
        <f t="shared" si="6"/>
        <v>15.238306806389948</v>
      </c>
    </row>
    <row r="138" spans="1:12" s="50" customFormat="1" ht="25.5" customHeight="1">
      <c r="A138" s="138" t="s">
        <v>41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40"/>
    </row>
    <row r="139" spans="1:12" s="16" customFormat="1" ht="15.75">
      <c r="A139" s="150" t="s">
        <v>268</v>
      </c>
      <c r="B139" s="151"/>
      <c r="C139" s="151"/>
      <c r="D139" s="151"/>
      <c r="E139" s="151"/>
      <c r="F139" s="151"/>
      <c r="G139" s="151"/>
      <c r="H139" s="152"/>
      <c r="I139" s="14" t="s">
        <v>42</v>
      </c>
      <c r="J139" s="57">
        <f>J140+J143+J147+J152+J157+J158+J156</f>
        <v>52098.5</v>
      </c>
      <c r="K139" s="57">
        <f>K140+K143+K147+K152+K157+K158+K156</f>
        <v>7547</v>
      </c>
      <c r="L139" s="57">
        <f aca="true" t="shared" si="7" ref="L139:L165">IF(J139=0,0,K139/J139*100)</f>
        <v>14.486021670489555</v>
      </c>
    </row>
    <row r="140" spans="1:12" s="16" customFormat="1" ht="31.5" customHeight="1">
      <c r="A140" s="128" t="s">
        <v>43</v>
      </c>
      <c r="B140" s="129"/>
      <c r="C140" s="129"/>
      <c r="D140" s="129"/>
      <c r="E140" s="129"/>
      <c r="F140" s="129"/>
      <c r="G140" s="129"/>
      <c r="H140" s="130"/>
      <c r="I140" s="17" t="s">
        <v>44</v>
      </c>
      <c r="J140" s="54">
        <v>947.74</v>
      </c>
      <c r="K140" s="54">
        <v>186.01</v>
      </c>
      <c r="L140" s="52">
        <f t="shared" si="7"/>
        <v>19.626690864583114</v>
      </c>
    </row>
    <row r="141" spans="1:12" s="16" customFormat="1" ht="15.75">
      <c r="A141" s="128"/>
      <c r="B141" s="129"/>
      <c r="C141" s="129"/>
      <c r="D141" s="129"/>
      <c r="E141" s="129"/>
      <c r="F141" s="129"/>
      <c r="G141" s="129"/>
      <c r="H141" s="130"/>
      <c r="I141" s="18" t="s">
        <v>45</v>
      </c>
      <c r="J141" s="55">
        <v>727.91</v>
      </c>
      <c r="K141" s="55">
        <v>149.82</v>
      </c>
      <c r="L141" s="56">
        <f t="shared" si="7"/>
        <v>20.582214834251484</v>
      </c>
    </row>
    <row r="142" spans="1:12" s="16" customFormat="1" ht="15.75">
      <c r="A142" s="128"/>
      <c r="B142" s="129"/>
      <c r="C142" s="129"/>
      <c r="D142" s="129"/>
      <c r="E142" s="129"/>
      <c r="F142" s="129"/>
      <c r="G142" s="129"/>
      <c r="H142" s="130"/>
      <c r="I142" s="18" t="s">
        <v>47</v>
      </c>
      <c r="J142" s="55">
        <v>219.83</v>
      </c>
      <c r="K142" s="55">
        <v>36.86</v>
      </c>
      <c r="L142" s="56">
        <f t="shared" si="7"/>
        <v>16.767502160760586</v>
      </c>
    </row>
    <row r="143" spans="1:12" s="16" customFormat="1" ht="47.25">
      <c r="A143" s="128" t="s">
        <v>48</v>
      </c>
      <c r="B143" s="129"/>
      <c r="C143" s="129"/>
      <c r="D143" s="129"/>
      <c r="E143" s="129"/>
      <c r="F143" s="129"/>
      <c r="G143" s="129"/>
      <c r="H143" s="130"/>
      <c r="I143" s="17" t="s">
        <v>49</v>
      </c>
      <c r="J143" s="54">
        <v>2953.84</v>
      </c>
      <c r="K143" s="54">
        <v>459.88</v>
      </c>
      <c r="L143" s="52">
        <f t="shared" si="7"/>
        <v>15.568886601847087</v>
      </c>
    </row>
    <row r="144" spans="1:12" s="16" customFormat="1" ht="15.75">
      <c r="A144" s="128"/>
      <c r="B144" s="129"/>
      <c r="C144" s="129"/>
      <c r="D144" s="129"/>
      <c r="E144" s="129"/>
      <c r="F144" s="129"/>
      <c r="G144" s="129"/>
      <c r="H144" s="130"/>
      <c r="I144" s="18" t="s">
        <v>45</v>
      </c>
      <c r="J144" s="55">
        <v>1590.81</v>
      </c>
      <c r="K144" s="55">
        <v>284.02</v>
      </c>
      <c r="L144" s="56">
        <f t="shared" si="7"/>
        <v>17.853797750831337</v>
      </c>
    </row>
    <row r="145" spans="1:12" s="16" customFormat="1" ht="15.75">
      <c r="A145" s="128"/>
      <c r="B145" s="129"/>
      <c r="C145" s="129"/>
      <c r="D145" s="129"/>
      <c r="E145" s="129"/>
      <c r="F145" s="129"/>
      <c r="G145" s="129"/>
      <c r="H145" s="130"/>
      <c r="I145" s="18" t="s">
        <v>46</v>
      </c>
      <c r="J145" s="55">
        <v>104.7</v>
      </c>
      <c r="K145" s="55">
        <v>0</v>
      </c>
      <c r="L145" s="56">
        <f t="shared" si="7"/>
        <v>0</v>
      </c>
    </row>
    <row r="146" spans="1:12" s="16" customFormat="1" ht="15.75">
      <c r="A146" s="128"/>
      <c r="B146" s="129"/>
      <c r="C146" s="129"/>
      <c r="D146" s="129"/>
      <c r="E146" s="129"/>
      <c r="F146" s="129"/>
      <c r="G146" s="129"/>
      <c r="H146" s="130"/>
      <c r="I146" s="18" t="s">
        <v>47</v>
      </c>
      <c r="J146" s="55">
        <v>480.42</v>
      </c>
      <c r="K146" s="55">
        <v>57.15</v>
      </c>
      <c r="L146" s="56">
        <f t="shared" si="7"/>
        <v>11.895841139003371</v>
      </c>
    </row>
    <row r="147" spans="1:12" s="16" customFormat="1" ht="47.25">
      <c r="A147" s="128" t="s">
        <v>51</v>
      </c>
      <c r="B147" s="129"/>
      <c r="C147" s="129"/>
      <c r="D147" s="129"/>
      <c r="E147" s="129"/>
      <c r="F147" s="129"/>
      <c r="G147" s="129"/>
      <c r="H147" s="130"/>
      <c r="I147" s="17" t="s">
        <v>52</v>
      </c>
      <c r="J147" s="54">
        <v>23757.18</v>
      </c>
      <c r="K147" s="54">
        <v>3279.43</v>
      </c>
      <c r="L147" s="52">
        <f t="shared" si="7"/>
        <v>13.803953162791204</v>
      </c>
    </row>
    <row r="148" spans="1:12" s="16" customFormat="1" ht="15.75">
      <c r="A148" s="128"/>
      <c r="B148" s="129"/>
      <c r="C148" s="129"/>
      <c r="D148" s="129"/>
      <c r="E148" s="129"/>
      <c r="F148" s="129"/>
      <c r="G148" s="129"/>
      <c r="H148" s="130"/>
      <c r="I148" s="18" t="s">
        <v>45</v>
      </c>
      <c r="J148" s="55">
        <v>11910.4</v>
      </c>
      <c r="K148" s="55">
        <v>2391.97</v>
      </c>
      <c r="L148" s="56">
        <f t="shared" si="7"/>
        <v>20.083036673831273</v>
      </c>
    </row>
    <row r="149" spans="1:12" s="16" customFormat="1" ht="15.75">
      <c r="A149" s="128"/>
      <c r="B149" s="129"/>
      <c r="C149" s="129"/>
      <c r="D149" s="129"/>
      <c r="E149" s="129"/>
      <c r="F149" s="129"/>
      <c r="G149" s="129"/>
      <c r="H149" s="130"/>
      <c r="I149" s="18" t="s">
        <v>46</v>
      </c>
      <c r="J149" s="55">
        <v>7.1</v>
      </c>
      <c r="K149" s="55">
        <v>0</v>
      </c>
      <c r="L149" s="56">
        <f t="shared" si="7"/>
        <v>0</v>
      </c>
    </row>
    <row r="150" spans="1:12" s="16" customFormat="1" ht="15.75">
      <c r="A150" s="128"/>
      <c r="B150" s="129"/>
      <c r="C150" s="129"/>
      <c r="D150" s="129"/>
      <c r="E150" s="129"/>
      <c r="F150" s="129"/>
      <c r="G150" s="129"/>
      <c r="H150" s="130"/>
      <c r="I150" s="18" t="s">
        <v>47</v>
      </c>
      <c r="J150" s="55">
        <v>3578.52</v>
      </c>
      <c r="K150" s="55">
        <v>368.2</v>
      </c>
      <c r="L150" s="56">
        <f t="shared" si="7"/>
        <v>10.289169824396678</v>
      </c>
    </row>
    <row r="151" spans="1:12" s="16" customFormat="1" ht="15.75">
      <c r="A151" s="46"/>
      <c r="B151" s="47"/>
      <c r="C151" s="47"/>
      <c r="D151" s="47"/>
      <c r="E151" s="47"/>
      <c r="F151" s="47"/>
      <c r="G151" s="47"/>
      <c r="H151" s="48"/>
      <c r="I151" s="18" t="s">
        <v>50</v>
      </c>
      <c r="J151" s="55">
        <v>2058.26</v>
      </c>
      <c r="K151" s="55">
        <v>125.01</v>
      </c>
      <c r="L151" s="56">
        <f t="shared" si="7"/>
        <v>6.073576710425311</v>
      </c>
    </row>
    <row r="152" spans="1:12" s="16" customFormat="1" ht="36.75" customHeight="1">
      <c r="A152" s="128" t="s">
        <v>53</v>
      </c>
      <c r="B152" s="129"/>
      <c r="C152" s="129"/>
      <c r="D152" s="129"/>
      <c r="E152" s="129"/>
      <c r="F152" s="129"/>
      <c r="G152" s="129"/>
      <c r="H152" s="130"/>
      <c r="I152" s="17" t="s">
        <v>54</v>
      </c>
      <c r="J152" s="54">
        <v>7135.1</v>
      </c>
      <c r="K152" s="54">
        <v>1296.68</v>
      </c>
      <c r="L152" s="52">
        <f t="shared" si="7"/>
        <v>18.17325615618562</v>
      </c>
    </row>
    <row r="153" spans="1:12" s="16" customFormat="1" ht="15.75">
      <c r="A153" s="128"/>
      <c r="B153" s="129"/>
      <c r="C153" s="129"/>
      <c r="D153" s="129"/>
      <c r="E153" s="129"/>
      <c r="F153" s="129"/>
      <c r="G153" s="129"/>
      <c r="H153" s="130"/>
      <c r="I153" s="18" t="s">
        <v>45</v>
      </c>
      <c r="J153" s="55">
        <v>5131.26</v>
      </c>
      <c r="K153" s="55">
        <v>973.05</v>
      </c>
      <c r="L153" s="56">
        <f t="shared" si="7"/>
        <v>18.963178634487434</v>
      </c>
    </row>
    <row r="154" spans="1:12" s="16" customFormat="1" ht="15.75">
      <c r="A154" s="128"/>
      <c r="B154" s="129"/>
      <c r="C154" s="129"/>
      <c r="D154" s="129"/>
      <c r="E154" s="129"/>
      <c r="F154" s="129"/>
      <c r="G154" s="129"/>
      <c r="H154" s="130"/>
      <c r="I154" s="18" t="s">
        <v>46</v>
      </c>
      <c r="J154" s="55">
        <v>6</v>
      </c>
      <c r="K154" s="55">
        <v>0.78</v>
      </c>
      <c r="L154" s="56">
        <f t="shared" si="7"/>
        <v>13</v>
      </c>
    </row>
    <row r="155" spans="1:12" s="16" customFormat="1" ht="15.75">
      <c r="A155" s="128"/>
      <c r="B155" s="129"/>
      <c r="C155" s="129"/>
      <c r="D155" s="129"/>
      <c r="E155" s="129"/>
      <c r="F155" s="129"/>
      <c r="G155" s="129"/>
      <c r="H155" s="130"/>
      <c r="I155" s="18" t="s">
        <v>47</v>
      </c>
      <c r="J155" s="55">
        <v>1439.58</v>
      </c>
      <c r="K155" s="55">
        <v>258.21</v>
      </c>
      <c r="L155" s="56">
        <f t="shared" si="7"/>
        <v>17.93648147376318</v>
      </c>
    </row>
    <row r="156" spans="1:12" s="16" customFormat="1" ht="15.75">
      <c r="A156" s="128" t="s">
        <v>374</v>
      </c>
      <c r="B156" s="129"/>
      <c r="C156" s="129"/>
      <c r="D156" s="129"/>
      <c r="E156" s="129"/>
      <c r="F156" s="129"/>
      <c r="G156" s="129"/>
      <c r="H156" s="130"/>
      <c r="I156" s="125" t="s">
        <v>375</v>
      </c>
      <c r="J156" s="126">
        <v>1529.93</v>
      </c>
      <c r="K156" s="126">
        <v>0</v>
      </c>
      <c r="L156" s="127">
        <f t="shared" si="7"/>
        <v>0</v>
      </c>
    </row>
    <row r="157" spans="1:12" s="16" customFormat="1" ht="15.75">
      <c r="A157" s="128" t="s">
        <v>176</v>
      </c>
      <c r="B157" s="129"/>
      <c r="C157" s="129"/>
      <c r="D157" s="129"/>
      <c r="E157" s="129"/>
      <c r="F157" s="129"/>
      <c r="G157" s="129"/>
      <c r="H157" s="130"/>
      <c r="I157" s="17" t="s">
        <v>178</v>
      </c>
      <c r="J157" s="54">
        <v>200</v>
      </c>
      <c r="K157" s="54">
        <v>0</v>
      </c>
      <c r="L157" s="52">
        <f t="shared" si="7"/>
        <v>0</v>
      </c>
    </row>
    <row r="158" spans="1:12" s="16" customFormat="1" ht="15.75">
      <c r="A158" s="128" t="s">
        <v>207</v>
      </c>
      <c r="B158" s="129"/>
      <c r="C158" s="129"/>
      <c r="D158" s="129"/>
      <c r="E158" s="129"/>
      <c r="F158" s="129"/>
      <c r="G158" s="129"/>
      <c r="H158" s="130"/>
      <c r="I158" s="17" t="s">
        <v>179</v>
      </c>
      <c r="J158" s="54">
        <v>15574.71</v>
      </c>
      <c r="K158" s="54">
        <v>2325</v>
      </c>
      <c r="L158" s="52">
        <f t="shared" si="7"/>
        <v>14.928046814354811</v>
      </c>
    </row>
    <row r="159" spans="1:12" s="16" customFormat="1" ht="15.75">
      <c r="A159" s="46"/>
      <c r="B159" s="47"/>
      <c r="C159" s="47"/>
      <c r="D159" s="47"/>
      <c r="E159" s="47"/>
      <c r="F159" s="47"/>
      <c r="G159" s="47"/>
      <c r="H159" s="48"/>
      <c r="I159" s="18" t="s">
        <v>45</v>
      </c>
      <c r="J159" s="55">
        <v>9965.76</v>
      </c>
      <c r="K159" s="55">
        <v>2013.9</v>
      </c>
      <c r="L159" s="56">
        <f t="shared" si="7"/>
        <v>20.208192852326366</v>
      </c>
    </row>
    <row r="160" spans="1:12" s="16" customFormat="1" ht="15.75">
      <c r="A160" s="46"/>
      <c r="B160" s="47"/>
      <c r="C160" s="47"/>
      <c r="D160" s="47"/>
      <c r="E160" s="47"/>
      <c r="F160" s="47"/>
      <c r="G160" s="47"/>
      <c r="H160" s="48"/>
      <c r="I160" s="18" t="s">
        <v>46</v>
      </c>
      <c r="J160" s="55">
        <v>2</v>
      </c>
      <c r="K160" s="55">
        <v>0</v>
      </c>
      <c r="L160" s="56">
        <f t="shared" si="7"/>
        <v>0</v>
      </c>
    </row>
    <row r="161" spans="1:12" s="16" customFormat="1" ht="15.75">
      <c r="A161" s="46"/>
      <c r="B161" s="47"/>
      <c r="C161" s="47"/>
      <c r="D161" s="47"/>
      <c r="E161" s="47"/>
      <c r="F161" s="47"/>
      <c r="G161" s="47"/>
      <c r="H161" s="48"/>
      <c r="I161" s="18" t="s">
        <v>47</v>
      </c>
      <c r="J161" s="55">
        <v>2975.85</v>
      </c>
      <c r="K161" s="55">
        <v>319.27</v>
      </c>
      <c r="L161" s="56">
        <f t="shared" si="7"/>
        <v>10.72869936320715</v>
      </c>
    </row>
    <row r="162" spans="1:12" s="16" customFormat="1" ht="15.75">
      <c r="A162" s="46"/>
      <c r="B162" s="47"/>
      <c r="C162" s="47"/>
      <c r="D162" s="47"/>
      <c r="E162" s="47"/>
      <c r="F162" s="47"/>
      <c r="G162" s="47"/>
      <c r="H162" s="48"/>
      <c r="I162" s="18" t="s">
        <v>50</v>
      </c>
      <c r="J162" s="55">
        <v>20.05</v>
      </c>
      <c r="K162" s="55">
        <v>0</v>
      </c>
      <c r="L162" s="56">
        <f t="shared" si="7"/>
        <v>0</v>
      </c>
    </row>
    <row r="163" spans="1:12" s="76" customFormat="1" ht="15.75">
      <c r="A163" s="131" t="s">
        <v>280</v>
      </c>
      <c r="B163" s="132"/>
      <c r="C163" s="132"/>
      <c r="D163" s="132"/>
      <c r="E163" s="132"/>
      <c r="F163" s="132"/>
      <c r="G163" s="132"/>
      <c r="H163" s="133"/>
      <c r="I163" s="14" t="s">
        <v>335</v>
      </c>
      <c r="J163" s="57">
        <f>SUM(J164)</f>
        <v>606.6</v>
      </c>
      <c r="K163" s="57">
        <f>SUM(K164)</f>
        <v>151.8</v>
      </c>
      <c r="L163" s="58">
        <f t="shared" si="7"/>
        <v>25.024727992087044</v>
      </c>
    </row>
    <row r="164" spans="1:12" s="16" customFormat="1" ht="15.75">
      <c r="A164" s="128" t="s">
        <v>337</v>
      </c>
      <c r="B164" s="129"/>
      <c r="C164" s="129"/>
      <c r="D164" s="129"/>
      <c r="E164" s="129"/>
      <c r="F164" s="129"/>
      <c r="G164" s="129"/>
      <c r="H164" s="130"/>
      <c r="I164" s="17" t="s">
        <v>336</v>
      </c>
      <c r="J164" s="54">
        <v>606.6</v>
      </c>
      <c r="K164" s="54">
        <v>151.8</v>
      </c>
      <c r="L164" s="52">
        <f t="shared" si="7"/>
        <v>25.024727992087044</v>
      </c>
    </row>
    <row r="165" spans="1:12" s="16" customFormat="1" ht="15.75" customHeight="1">
      <c r="A165" s="131" t="s">
        <v>287</v>
      </c>
      <c r="B165" s="132"/>
      <c r="C165" s="132"/>
      <c r="D165" s="132"/>
      <c r="E165" s="132"/>
      <c r="F165" s="132"/>
      <c r="G165" s="132"/>
      <c r="H165" s="133"/>
      <c r="I165" s="14" t="s">
        <v>181</v>
      </c>
      <c r="J165" s="57">
        <f>J166+J169</f>
        <v>1463.3600000000001</v>
      </c>
      <c r="K165" s="57">
        <f>K166+K169</f>
        <v>283.61</v>
      </c>
      <c r="L165" s="58">
        <f t="shared" si="7"/>
        <v>19.380740214301333</v>
      </c>
    </row>
    <row r="166" spans="1:12" s="16" customFormat="1" ht="15.75" customHeight="1">
      <c r="A166" s="128" t="s">
        <v>182</v>
      </c>
      <c r="B166" s="129"/>
      <c r="C166" s="129"/>
      <c r="D166" s="129"/>
      <c r="E166" s="129"/>
      <c r="F166" s="129"/>
      <c r="G166" s="129"/>
      <c r="H166" s="130"/>
      <c r="I166" s="17" t="s">
        <v>183</v>
      </c>
      <c r="J166" s="54">
        <v>1403.38</v>
      </c>
      <c r="K166" s="54">
        <v>283.61</v>
      </c>
      <c r="L166" s="52">
        <f aca="true" t="shared" si="8" ref="L166:L183">IF(J166=0,0,K166/J166*100)</f>
        <v>20.20906668186806</v>
      </c>
    </row>
    <row r="167" spans="1:12" s="16" customFormat="1" ht="15.75" customHeight="1">
      <c r="A167" s="67"/>
      <c r="B167" s="68"/>
      <c r="C167" s="68"/>
      <c r="D167" s="68"/>
      <c r="E167" s="68"/>
      <c r="F167" s="68"/>
      <c r="G167" s="68"/>
      <c r="H167" s="69"/>
      <c r="I167" s="18" t="s">
        <v>45</v>
      </c>
      <c r="J167" s="55">
        <v>935.77</v>
      </c>
      <c r="K167" s="55">
        <v>201.34</v>
      </c>
      <c r="L167" s="56">
        <f t="shared" si="8"/>
        <v>21.515970804791777</v>
      </c>
    </row>
    <row r="168" spans="1:12" s="16" customFormat="1" ht="15.75" customHeight="1">
      <c r="A168" s="67"/>
      <c r="B168" s="68"/>
      <c r="C168" s="68"/>
      <c r="D168" s="68"/>
      <c r="E168" s="68"/>
      <c r="F168" s="68"/>
      <c r="G168" s="68"/>
      <c r="H168" s="69"/>
      <c r="I168" s="18" t="s">
        <v>47</v>
      </c>
      <c r="J168" s="55">
        <v>282.61</v>
      </c>
      <c r="K168" s="55">
        <v>32.27</v>
      </c>
      <c r="L168" s="56">
        <f t="shared" si="8"/>
        <v>11.418562683556846</v>
      </c>
    </row>
    <row r="169" spans="1:14" s="16" customFormat="1" ht="31.5">
      <c r="A169" s="128" t="s">
        <v>184</v>
      </c>
      <c r="B169" s="129"/>
      <c r="C169" s="129"/>
      <c r="D169" s="129"/>
      <c r="E169" s="129"/>
      <c r="F169" s="129"/>
      <c r="G169" s="129"/>
      <c r="H169" s="130"/>
      <c r="I169" s="17" t="s">
        <v>185</v>
      </c>
      <c r="J169" s="54">
        <v>59.98</v>
      </c>
      <c r="K169" s="54">
        <v>0</v>
      </c>
      <c r="L169" s="52">
        <f t="shared" si="8"/>
        <v>0</v>
      </c>
      <c r="N169" s="35"/>
    </row>
    <row r="170" spans="1:12" s="16" customFormat="1" ht="15.75">
      <c r="A170" s="131" t="s">
        <v>295</v>
      </c>
      <c r="B170" s="132"/>
      <c r="C170" s="132"/>
      <c r="D170" s="132"/>
      <c r="E170" s="132"/>
      <c r="F170" s="132"/>
      <c r="G170" s="132"/>
      <c r="H170" s="133"/>
      <c r="I170" s="14" t="s">
        <v>186</v>
      </c>
      <c r="J170" s="57">
        <f>J171+J172+J173+J174</f>
        <v>16915.2</v>
      </c>
      <c r="K170" s="57">
        <f>K171+K172+K173+K174</f>
        <v>1343.8400000000001</v>
      </c>
      <c r="L170" s="58">
        <f t="shared" si="8"/>
        <v>7.944570563753311</v>
      </c>
    </row>
    <row r="171" spans="1:12" s="16" customFormat="1" ht="15.75">
      <c r="A171" s="128" t="s">
        <v>187</v>
      </c>
      <c r="B171" s="129"/>
      <c r="C171" s="129"/>
      <c r="D171" s="129"/>
      <c r="E171" s="129"/>
      <c r="F171" s="129"/>
      <c r="G171" s="129"/>
      <c r="H171" s="130"/>
      <c r="I171" s="17" t="s">
        <v>188</v>
      </c>
      <c r="J171" s="54">
        <v>1468.1</v>
      </c>
      <c r="K171" s="54">
        <v>197.42</v>
      </c>
      <c r="L171" s="52">
        <f t="shared" si="8"/>
        <v>13.447312853347865</v>
      </c>
    </row>
    <row r="172" spans="1:12" s="16" customFormat="1" ht="15.75">
      <c r="A172" s="128" t="s">
        <v>189</v>
      </c>
      <c r="B172" s="129"/>
      <c r="C172" s="129"/>
      <c r="D172" s="129"/>
      <c r="E172" s="129"/>
      <c r="F172" s="129"/>
      <c r="G172" s="129"/>
      <c r="H172" s="130"/>
      <c r="I172" s="17" t="s">
        <v>190</v>
      </c>
      <c r="J172" s="54">
        <v>7091.7</v>
      </c>
      <c r="K172" s="54">
        <v>1146.42</v>
      </c>
      <c r="L172" s="52">
        <f t="shared" si="8"/>
        <v>16.16565844578874</v>
      </c>
    </row>
    <row r="173" spans="1:12" s="16" customFormat="1" ht="15.75">
      <c r="A173" s="128" t="s">
        <v>222</v>
      </c>
      <c r="B173" s="129"/>
      <c r="C173" s="129"/>
      <c r="D173" s="129"/>
      <c r="E173" s="129"/>
      <c r="F173" s="129"/>
      <c r="G173" s="129"/>
      <c r="H173" s="130"/>
      <c r="I173" s="79" t="s">
        <v>223</v>
      </c>
      <c r="J173" s="54">
        <v>7450.66</v>
      </c>
      <c r="K173" s="54">
        <v>0</v>
      </c>
      <c r="L173" s="52">
        <f t="shared" si="8"/>
        <v>0</v>
      </c>
    </row>
    <row r="174" spans="1:12" s="16" customFormat="1" ht="15.75">
      <c r="A174" s="128" t="s">
        <v>191</v>
      </c>
      <c r="B174" s="129"/>
      <c r="C174" s="129"/>
      <c r="D174" s="129"/>
      <c r="E174" s="129"/>
      <c r="F174" s="129"/>
      <c r="G174" s="129"/>
      <c r="H174" s="130"/>
      <c r="I174" s="17" t="s">
        <v>192</v>
      </c>
      <c r="J174" s="54">
        <v>904.74</v>
      </c>
      <c r="K174" s="54">
        <v>0</v>
      </c>
      <c r="L174" s="52">
        <f t="shared" si="8"/>
        <v>0</v>
      </c>
    </row>
    <row r="175" spans="1:12" s="16" customFormat="1" ht="15.75" customHeight="1">
      <c r="A175" s="131" t="s">
        <v>292</v>
      </c>
      <c r="B175" s="132"/>
      <c r="C175" s="132"/>
      <c r="D175" s="132"/>
      <c r="E175" s="132"/>
      <c r="F175" s="132"/>
      <c r="G175" s="132"/>
      <c r="H175" s="133"/>
      <c r="I175" s="14" t="s">
        <v>193</v>
      </c>
      <c r="J175" s="57">
        <f>J177+J179+J178+J176</f>
        <v>4745.42</v>
      </c>
      <c r="K175" s="57">
        <f>K177+K179+K178</f>
        <v>575.54</v>
      </c>
      <c r="L175" s="58">
        <f t="shared" si="8"/>
        <v>12.128325838387328</v>
      </c>
    </row>
    <row r="176" spans="1:12" s="35" customFormat="1" ht="15.75" customHeight="1">
      <c r="A176" s="185" t="s">
        <v>382</v>
      </c>
      <c r="B176" s="186"/>
      <c r="C176" s="186"/>
      <c r="D176" s="186"/>
      <c r="E176" s="186"/>
      <c r="F176" s="186"/>
      <c r="G176" s="186"/>
      <c r="H176" s="187"/>
      <c r="I176" s="9" t="s">
        <v>383</v>
      </c>
      <c r="J176" s="66">
        <v>553.96</v>
      </c>
      <c r="K176" s="66">
        <v>0</v>
      </c>
      <c r="L176" s="82"/>
    </row>
    <row r="177" spans="1:12" s="16" customFormat="1" ht="15.75" customHeight="1">
      <c r="A177" s="135" t="s">
        <v>194</v>
      </c>
      <c r="B177" s="136"/>
      <c r="C177" s="136"/>
      <c r="D177" s="136"/>
      <c r="E177" s="136"/>
      <c r="F177" s="136"/>
      <c r="G177" s="136"/>
      <c r="H177" s="137"/>
      <c r="I177" s="17" t="s">
        <v>195</v>
      </c>
      <c r="J177" s="54">
        <v>1197.8</v>
      </c>
      <c r="K177" s="54">
        <v>103.79</v>
      </c>
      <c r="L177" s="52">
        <f t="shared" si="8"/>
        <v>8.665052596426785</v>
      </c>
    </row>
    <row r="178" spans="1:12" s="16" customFormat="1" ht="15.75" customHeight="1">
      <c r="A178" s="135" t="s">
        <v>332</v>
      </c>
      <c r="B178" s="136"/>
      <c r="C178" s="136"/>
      <c r="D178" s="136"/>
      <c r="E178" s="136"/>
      <c r="F178" s="136"/>
      <c r="G178" s="136"/>
      <c r="H178" s="137"/>
      <c r="I178" s="17" t="s">
        <v>333</v>
      </c>
      <c r="J178" s="54">
        <v>0</v>
      </c>
      <c r="K178" s="54">
        <v>0</v>
      </c>
      <c r="L178" s="52">
        <f t="shared" si="8"/>
        <v>0</v>
      </c>
    </row>
    <row r="179" spans="1:12" s="16" customFormat="1" ht="15.75">
      <c r="A179" s="128" t="s">
        <v>196</v>
      </c>
      <c r="B179" s="129"/>
      <c r="C179" s="129"/>
      <c r="D179" s="129"/>
      <c r="E179" s="129"/>
      <c r="F179" s="129"/>
      <c r="G179" s="129"/>
      <c r="H179" s="130"/>
      <c r="I179" s="17" t="s">
        <v>197</v>
      </c>
      <c r="J179" s="54">
        <v>2993.66</v>
      </c>
      <c r="K179" s="54">
        <v>471.75</v>
      </c>
      <c r="L179" s="52">
        <f t="shared" si="8"/>
        <v>15.758302546047315</v>
      </c>
    </row>
    <row r="180" spans="1:12" s="16" customFormat="1" ht="15.75">
      <c r="A180" s="128"/>
      <c r="B180" s="129"/>
      <c r="C180" s="129"/>
      <c r="D180" s="129"/>
      <c r="E180" s="129"/>
      <c r="F180" s="129"/>
      <c r="G180" s="129"/>
      <c r="H180" s="130"/>
      <c r="I180" s="18" t="s">
        <v>45</v>
      </c>
      <c r="J180" s="55">
        <v>1979.31</v>
      </c>
      <c r="K180" s="55">
        <v>372.16</v>
      </c>
      <c r="L180" s="56">
        <f t="shared" si="8"/>
        <v>18.80251198650035</v>
      </c>
    </row>
    <row r="181" spans="1:12" s="16" customFormat="1" ht="15.75">
      <c r="A181" s="46"/>
      <c r="B181" s="47"/>
      <c r="C181" s="47"/>
      <c r="D181" s="47"/>
      <c r="E181" s="47"/>
      <c r="F181" s="47"/>
      <c r="G181" s="47"/>
      <c r="H181" s="48"/>
      <c r="I181" s="18" t="s">
        <v>46</v>
      </c>
      <c r="J181" s="55">
        <v>0</v>
      </c>
      <c r="K181" s="55">
        <v>0</v>
      </c>
      <c r="L181" s="56">
        <f t="shared" si="8"/>
        <v>0</v>
      </c>
    </row>
    <row r="182" spans="1:12" s="16" customFormat="1" ht="15.75">
      <c r="A182" s="128"/>
      <c r="B182" s="129"/>
      <c r="C182" s="129"/>
      <c r="D182" s="129"/>
      <c r="E182" s="129"/>
      <c r="F182" s="129"/>
      <c r="G182" s="129"/>
      <c r="H182" s="130"/>
      <c r="I182" s="18" t="s">
        <v>47</v>
      </c>
      <c r="J182" s="55">
        <v>597.75</v>
      </c>
      <c r="K182" s="53">
        <v>92.89</v>
      </c>
      <c r="L182" s="63">
        <f t="shared" si="8"/>
        <v>15.539941447093266</v>
      </c>
    </row>
    <row r="183" spans="1:12" s="16" customFormat="1" ht="15.75">
      <c r="A183" s="131" t="s">
        <v>296</v>
      </c>
      <c r="B183" s="132"/>
      <c r="C183" s="132"/>
      <c r="D183" s="132"/>
      <c r="E183" s="132"/>
      <c r="F183" s="132"/>
      <c r="G183" s="132"/>
      <c r="H183" s="133"/>
      <c r="I183" s="14" t="s">
        <v>198</v>
      </c>
      <c r="J183" s="57">
        <f>J189+J194+J195+J184</f>
        <v>210481.28</v>
      </c>
      <c r="K183" s="57">
        <f>K189+K194+K195+K184</f>
        <v>33468.16</v>
      </c>
      <c r="L183" s="58">
        <f t="shared" si="8"/>
        <v>15.900777494321586</v>
      </c>
    </row>
    <row r="184" spans="1:12" s="81" customFormat="1" ht="15.75">
      <c r="A184" s="128" t="s">
        <v>208</v>
      </c>
      <c r="B184" s="129"/>
      <c r="C184" s="129"/>
      <c r="D184" s="129"/>
      <c r="E184" s="129"/>
      <c r="F184" s="129"/>
      <c r="G184" s="129"/>
      <c r="H184" s="130"/>
      <c r="I184" s="17" t="s">
        <v>209</v>
      </c>
      <c r="J184" s="89">
        <v>31843.2</v>
      </c>
      <c r="K184" s="89">
        <v>4976.97</v>
      </c>
      <c r="L184" s="52">
        <f aca="true" t="shared" si="9" ref="L184:L203">IF(J184=0,0,K184/J184*100)</f>
        <v>15.62961637021405</v>
      </c>
    </row>
    <row r="185" spans="1:12" s="16" customFormat="1" ht="16.5" customHeight="1">
      <c r="A185" s="128"/>
      <c r="B185" s="129"/>
      <c r="C185" s="129"/>
      <c r="D185" s="129"/>
      <c r="E185" s="129"/>
      <c r="F185" s="129"/>
      <c r="G185" s="129"/>
      <c r="H185" s="130"/>
      <c r="I185" s="18" t="s">
        <v>45</v>
      </c>
      <c r="J185" s="53">
        <v>9632.81</v>
      </c>
      <c r="K185" s="53">
        <v>1666.85</v>
      </c>
      <c r="L185" s="52">
        <f t="shared" si="9"/>
        <v>17.30388121430818</v>
      </c>
    </row>
    <row r="186" spans="1:12" s="35" customFormat="1" ht="15.75">
      <c r="A186" s="128"/>
      <c r="B186" s="129"/>
      <c r="C186" s="129"/>
      <c r="D186" s="129"/>
      <c r="E186" s="129"/>
      <c r="F186" s="129"/>
      <c r="G186" s="129"/>
      <c r="H186" s="130"/>
      <c r="I186" s="18" t="s">
        <v>46</v>
      </c>
      <c r="J186" s="53">
        <v>11.95</v>
      </c>
      <c r="K186" s="53">
        <v>0</v>
      </c>
      <c r="L186" s="52">
        <f t="shared" si="9"/>
        <v>0</v>
      </c>
    </row>
    <row r="187" spans="1:12" s="35" customFormat="1" ht="15.75">
      <c r="A187" s="128"/>
      <c r="B187" s="129"/>
      <c r="C187" s="129"/>
      <c r="D187" s="129"/>
      <c r="E187" s="129"/>
      <c r="F187" s="129"/>
      <c r="G187" s="129"/>
      <c r="H187" s="130"/>
      <c r="I187" s="18" t="s">
        <v>47</v>
      </c>
      <c r="J187" s="53">
        <v>2909.12</v>
      </c>
      <c r="K187" s="53">
        <v>363.07</v>
      </c>
      <c r="L187" s="52">
        <f t="shared" si="9"/>
        <v>12.480406445935541</v>
      </c>
    </row>
    <row r="188" spans="1:12" s="35" customFormat="1" ht="15.75">
      <c r="A188" s="128"/>
      <c r="B188" s="129"/>
      <c r="C188" s="129"/>
      <c r="D188" s="129"/>
      <c r="E188" s="129"/>
      <c r="F188" s="129"/>
      <c r="G188" s="129"/>
      <c r="H188" s="130"/>
      <c r="I188" s="18" t="s">
        <v>50</v>
      </c>
      <c r="J188" s="53">
        <v>586.12</v>
      </c>
      <c r="K188" s="53">
        <v>108.28</v>
      </c>
      <c r="L188" s="52">
        <f t="shared" si="9"/>
        <v>18.474032621306215</v>
      </c>
    </row>
    <row r="189" spans="1:12" s="35" customFormat="1" ht="15.75">
      <c r="A189" s="128" t="s">
        <v>199</v>
      </c>
      <c r="B189" s="129"/>
      <c r="C189" s="129"/>
      <c r="D189" s="129"/>
      <c r="E189" s="129"/>
      <c r="F189" s="129"/>
      <c r="G189" s="129"/>
      <c r="H189" s="130"/>
      <c r="I189" s="17" t="s">
        <v>200</v>
      </c>
      <c r="J189" s="54">
        <v>162539.05</v>
      </c>
      <c r="K189" s="54">
        <v>26819.04</v>
      </c>
      <c r="L189" s="52">
        <f t="shared" si="9"/>
        <v>16.500059524157425</v>
      </c>
    </row>
    <row r="190" spans="1:12" s="35" customFormat="1" ht="15.75">
      <c r="A190" s="128"/>
      <c r="B190" s="129"/>
      <c r="C190" s="129"/>
      <c r="D190" s="129"/>
      <c r="E190" s="129"/>
      <c r="F190" s="129"/>
      <c r="G190" s="129"/>
      <c r="H190" s="130"/>
      <c r="I190" s="18" t="s">
        <v>45</v>
      </c>
      <c r="J190" s="55">
        <v>72368.28</v>
      </c>
      <c r="K190" s="55">
        <v>11897.96</v>
      </c>
      <c r="L190" s="56">
        <f t="shared" si="9"/>
        <v>16.440849499255748</v>
      </c>
    </row>
    <row r="191" spans="1:12" s="16" customFormat="1" ht="15.75" customHeight="1">
      <c r="A191" s="128"/>
      <c r="B191" s="129"/>
      <c r="C191" s="129"/>
      <c r="D191" s="129"/>
      <c r="E191" s="129"/>
      <c r="F191" s="129"/>
      <c r="G191" s="129"/>
      <c r="H191" s="130"/>
      <c r="I191" s="18" t="s">
        <v>46</v>
      </c>
      <c r="J191" s="55">
        <v>70.84</v>
      </c>
      <c r="K191" s="55">
        <v>10.2</v>
      </c>
      <c r="L191" s="56">
        <f t="shared" si="9"/>
        <v>14.39864483342744</v>
      </c>
    </row>
    <row r="192" spans="1:12" s="16" customFormat="1" ht="15.75">
      <c r="A192" s="128"/>
      <c r="B192" s="129"/>
      <c r="C192" s="129"/>
      <c r="D192" s="129"/>
      <c r="E192" s="129"/>
      <c r="F192" s="129"/>
      <c r="G192" s="129"/>
      <c r="H192" s="130"/>
      <c r="I192" s="18" t="s">
        <v>47</v>
      </c>
      <c r="J192" s="55">
        <v>21855.21</v>
      </c>
      <c r="K192" s="55">
        <v>2914.82</v>
      </c>
      <c r="L192" s="56">
        <f t="shared" si="9"/>
        <v>13.336957183207119</v>
      </c>
    </row>
    <row r="193" spans="1:12" s="16" customFormat="1" ht="15.75">
      <c r="A193" s="128"/>
      <c r="B193" s="129"/>
      <c r="C193" s="129"/>
      <c r="D193" s="129"/>
      <c r="E193" s="129"/>
      <c r="F193" s="129"/>
      <c r="G193" s="129"/>
      <c r="H193" s="130"/>
      <c r="I193" s="18" t="s">
        <v>50</v>
      </c>
      <c r="J193" s="55">
        <v>3124.43</v>
      </c>
      <c r="K193" s="55">
        <v>782.29</v>
      </c>
      <c r="L193" s="56">
        <f t="shared" si="9"/>
        <v>25.037846903275156</v>
      </c>
    </row>
    <row r="194" spans="1:12" s="16" customFormat="1" ht="15.75">
      <c r="A194" s="128" t="s">
        <v>201</v>
      </c>
      <c r="B194" s="129"/>
      <c r="C194" s="129"/>
      <c r="D194" s="129"/>
      <c r="E194" s="129"/>
      <c r="F194" s="129"/>
      <c r="G194" s="129"/>
      <c r="H194" s="130"/>
      <c r="I194" s="17" t="s">
        <v>202</v>
      </c>
      <c r="J194" s="54">
        <v>6641.34</v>
      </c>
      <c r="K194" s="54">
        <v>664.75</v>
      </c>
      <c r="L194" s="52">
        <f t="shared" si="9"/>
        <v>10.009275236623933</v>
      </c>
    </row>
    <row r="195" spans="1:12" s="16" customFormat="1" ht="15.75">
      <c r="A195" s="128" t="s">
        <v>203</v>
      </c>
      <c r="B195" s="129"/>
      <c r="C195" s="129"/>
      <c r="D195" s="129"/>
      <c r="E195" s="129"/>
      <c r="F195" s="129"/>
      <c r="G195" s="129"/>
      <c r="H195" s="130"/>
      <c r="I195" s="17" t="s">
        <v>204</v>
      </c>
      <c r="J195" s="54">
        <v>9457.69</v>
      </c>
      <c r="K195" s="54">
        <v>1007.4</v>
      </c>
      <c r="L195" s="52">
        <f t="shared" si="9"/>
        <v>10.651649609999904</v>
      </c>
    </row>
    <row r="196" spans="1:12" s="16" customFormat="1" ht="15.75" customHeight="1">
      <c r="A196" s="128"/>
      <c r="B196" s="129"/>
      <c r="C196" s="129"/>
      <c r="D196" s="129"/>
      <c r="E196" s="129"/>
      <c r="F196" s="129"/>
      <c r="G196" s="129"/>
      <c r="H196" s="130"/>
      <c r="I196" s="18" t="s">
        <v>45</v>
      </c>
      <c r="J196" s="55">
        <v>4319.44</v>
      </c>
      <c r="K196" s="55">
        <v>693.45</v>
      </c>
      <c r="L196" s="56">
        <f t="shared" si="9"/>
        <v>16.054164428722245</v>
      </c>
    </row>
    <row r="197" spans="1:12" s="16" customFormat="1" ht="15.75" customHeight="1">
      <c r="A197" s="128"/>
      <c r="B197" s="129"/>
      <c r="C197" s="129"/>
      <c r="D197" s="129"/>
      <c r="E197" s="129"/>
      <c r="F197" s="129"/>
      <c r="G197" s="129"/>
      <c r="H197" s="130"/>
      <c r="I197" s="18" t="s">
        <v>46</v>
      </c>
      <c r="J197" s="55">
        <v>3</v>
      </c>
      <c r="K197" s="55">
        <v>0</v>
      </c>
      <c r="L197" s="56">
        <f t="shared" si="9"/>
        <v>0</v>
      </c>
    </row>
    <row r="198" spans="1:12" s="16" customFormat="1" ht="15.75">
      <c r="A198" s="128"/>
      <c r="B198" s="129"/>
      <c r="C198" s="129"/>
      <c r="D198" s="129"/>
      <c r="E198" s="129"/>
      <c r="F198" s="129"/>
      <c r="G198" s="129"/>
      <c r="H198" s="130"/>
      <c r="I198" s="18" t="s">
        <v>47</v>
      </c>
      <c r="J198" s="55">
        <v>1304.47</v>
      </c>
      <c r="K198" s="55">
        <v>128.52</v>
      </c>
      <c r="L198" s="56">
        <f t="shared" si="9"/>
        <v>9.852277170038407</v>
      </c>
    </row>
    <row r="199" spans="1:12" s="16" customFormat="1" ht="15.75">
      <c r="A199" s="128"/>
      <c r="B199" s="129"/>
      <c r="C199" s="129"/>
      <c r="D199" s="129"/>
      <c r="E199" s="129"/>
      <c r="F199" s="129"/>
      <c r="G199" s="129"/>
      <c r="H199" s="130"/>
      <c r="I199" s="18" t="s">
        <v>50</v>
      </c>
      <c r="J199" s="55">
        <v>469.5</v>
      </c>
      <c r="K199" s="55">
        <v>55.49</v>
      </c>
      <c r="L199" s="56">
        <f t="shared" si="9"/>
        <v>11.818956336528222</v>
      </c>
    </row>
    <row r="200" spans="1:12" s="16" customFormat="1" ht="15.75">
      <c r="A200" s="131" t="s">
        <v>297</v>
      </c>
      <c r="B200" s="132"/>
      <c r="C200" s="132"/>
      <c r="D200" s="132"/>
      <c r="E200" s="132"/>
      <c r="F200" s="132"/>
      <c r="G200" s="132"/>
      <c r="H200" s="133"/>
      <c r="I200" s="14" t="s">
        <v>312</v>
      </c>
      <c r="J200" s="57">
        <f>J201+J202</f>
        <v>44153.82</v>
      </c>
      <c r="K200" s="57">
        <f>K201+K202</f>
        <v>6388.58</v>
      </c>
      <c r="L200" s="58">
        <f t="shared" si="9"/>
        <v>14.468917978104725</v>
      </c>
    </row>
    <row r="201" spans="1:12" s="16" customFormat="1" ht="15.75">
      <c r="A201" s="128" t="s">
        <v>205</v>
      </c>
      <c r="B201" s="129"/>
      <c r="C201" s="129"/>
      <c r="D201" s="129"/>
      <c r="E201" s="129"/>
      <c r="F201" s="129"/>
      <c r="G201" s="129"/>
      <c r="H201" s="130"/>
      <c r="I201" s="17" t="s">
        <v>206</v>
      </c>
      <c r="J201" s="54">
        <v>44153.82</v>
      </c>
      <c r="K201" s="54">
        <v>6388.58</v>
      </c>
      <c r="L201" s="52">
        <f t="shared" si="9"/>
        <v>14.468917978104725</v>
      </c>
    </row>
    <row r="202" spans="1:12" s="16" customFormat="1" ht="15.75" customHeight="1">
      <c r="A202" s="128" t="s">
        <v>108</v>
      </c>
      <c r="B202" s="129"/>
      <c r="C202" s="129"/>
      <c r="D202" s="129"/>
      <c r="E202" s="129"/>
      <c r="F202" s="129"/>
      <c r="G202" s="129"/>
      <c r="H202" s="130"/>
      <c r="I202" s="17" t="s">
        <v>109</v>
      </c>
      <c r="J202" s="54">
        <v>0</v>
      </c>
      <c r="K202" s="54">
        <v>0</v>
      </c>
      <c r="L202" s="52">
        <f>IF(J202=0,0,K202/J202*100)</f>
        <v>0</v>
      </c>
    </row>
    <row r="203" spans="1:12" s="16" customFormat="1" ht="15.75">
      <c r="A203" s="131" t="s">
        <v>299</v>
      </c>
      <c r="B203" s="132"/>
      <c r="C203" s="132"/>
      <c r="D203" s="132"/>
      <c r="E203" s="132"/>
      <c r="F203" s="132"/>
      <c r="G203" s="132"/>
      <c r="H203" s="133"/>
      <c r="I203" s="14" t="s">
        <v>210</v>
      </c>
      <c r="J203" s="57">
        <f>J204</f>
        <v>160</v>
      </c>
      <c r="K203" s="57">
        <f>K204</f>
        <v>0</v>
      </c>
      <c r="L203" s="58">
        <f t="shared" si="9"/>
        <v>0</v>
      </c>
    </row>
    <row r="204" spans="1:12" s="16" customFormat="1" ht="15.75" customHeight="1">
      <c r="A204" s="128" t="s">
        <v>338</v>
      </c>
      <c r="B204" s="129"/>
      <c r="C204" s="129"/>
      <c r="D204" s="129"/>
      <c r="E204" s="129"/>
      <c r="F204" s="129"/>
      <c r="G204" s="129"/>
      <c r="H204" s="130"/>
      <c r="I204" s="17" t="s">
        <v>339</v>
      </c>
      <c r="J204" s="54">
        <v>160</v>
      </c>
      <c r="K204" s="54">
        <v>0</v>
      </c>
      <c r="L204" s="52">
        <f aca="true" t="shared" si="10" ref="L204:L249">IF(J204=0,0,K204/J204*100)</f>
        <v>0</v>
      </c>
    </row>
    <row r="205" spans="1:12" s="16" customFormat="1" ht="15.75" customHeight="1">
      <c r="A205" s="131" t="s">
        <v>39</v>
      </c>
      <c r="B205" s="132"/>
      <c r="C205" s="132"/>
      <c r="D205" s="132"/>
      <c r="E205" s="132"/>
      <c r="F205" s="132"/>
      <c r="G205" s="132"/>
      <c r="H205" s="133"/>
      <c r="I205" s="14" t="s">
        <v>241</v>
      </c>
      <c r="J205" s="57">
        <f>J206+J207+J208+J209+J210</f>
        <v>29838.329999999998</v>
      </c>
      <c r="K205" s="57">
        <f>K206+K207+K208+K209+K210</f>
        <v>4646.8</v>
      </c>
      <c r="L205" s="58">
        <f t="shared" si="10"/>
        <v>15.573257618640188</v>
      </c>
    </row>
    <row r="206" spans="1:12" s="16" customFormat="1" ht="15.75" customHeight="1">
      <c r="A206" s="128" t="s">
        <v>242</v>
      </c>
      <c r="B206" s="129"/>
      <c r="C206" s="129"/>
      <c r="D206" s="129"/>
      <c r="E206" s="129"/>
      <c r="F206" s="129"/>
      <c r="G206" s="129"/>
      <c r="H206" s="130"/>
      <c r="I206" s="17" t="s">
        <v>243</v>
      </c>
      <c r="J206" s="54">
        <v>710</v>
      </c>
      <c r="K206" s="54">
        <v>95.95</v>
      </c>
      <c r="L206" s="52">
        <f t="shared" si="10"/>
        <v>13.514084507042254</v>
      </c>
    </row>
    <row r="207" spans="1:12" s="16" customFormat="1" ht="15.75">
      <c r="A207" s="128" t="s">
        <v>244</v>
      </c>
      <c r="B207" s="129"/>
      <c r="C207" s="129"/>
      <c r="D207" s="129"/>
      <c r="E207" s="129"/>
      <c r="F207" s="129"/>
      <c r="G207" s="129"/>
      <c r="H207" s="130"/>
      <c r="I207" s="17" t="s">
        <v>245</v>
      </c>
      <c r="J207" s="54">
        <v>15204.65</v>
      </c>
      <c r="K207" s="54">
        <v>3512.33</v>
      </c>
      <c r="L207" s="52">
        <f t="shared" si="10"/>
        <v>23.100367321839045</v>
      </c>
    </row>
    <row r="208" spans="1:12" s="16" customFormat="1" ht="15.75">
      <c r="A208" s="128" t="s">
        <v>246</v>
      </c>
      <c r="B208" s="129"/>
      <c r="C208" s="129"/>
      <c r="D208" s="129"/>
      <c r="E208" s="129"/>
      <c r="F208" s="129"/>
      <c r="G208" s="129"/>
      <c r="H208" s="130"/>
      <c r="I208" s="17" t="s">
        <v>247</v>
      </c>
      <c r="J208" s="54">
        <v>7941.98</v>
      </c>
      <c r="K208" s="54">
        <v>518.46</v>
      </c>
      <c r="L208" s="52">
        <f t="shared" si="10"/>
        <v>6.528095009053159</v>
      </c>
    </row>
    <row r="209" spans="1:12" s="16" customFormat="1" ht="15.75">
      <c r="A209" s="128" t="s">
        <v>248</v>
      </c>
      <c r="B209" s="129"/>
      <c r="C209" s="129"/>
      <c r="D209" s="129"/>
      <c r="E209" s="129"/>
      <c r="F209" s="129"/>
      <c r="G209" s="129"/>
      <c r="H209" s="130"/>
      <c r="I209" s="17" t="s">
        <v>249</v>
      </c>
      <c r="J209" s="54">
        <v>1421</v>
      </c>
      <c r="K209" s="54">
        <v>57.09</v>
      </c>
      <c r="L209" s="52">
        <f t="shared" si="10"/>
        <v>4.01759324419423</v>
      </c>
    </row>
    <row r="210" spans="1:12" s="16" customFormat="1" ht="15.75" customHeight="1">
      <c r="A210" s="128" t="s">
        <v>250</v>
      </c>
      <c r="B210" s="129"/>
      <c r="C210" s="129"/>
      <c r="D210" s="129"/>
      <c r="E210" s="129"/>
      <c r="F210" s="129"/>
      <c r="G210" s="129"/>
      <c r="H210" s="130"/>
      <c r="I210" s="17" t="s">
        <v>251</v>
      </c>
      <c r="J210" s="54">
        <v>4560.7</v>
      </c>
      <c r="K210" s="54">
        <v>462.97</v>
      </c>
      <c r="L210" s="52">
        <f t="shared" si="10"/>
        <v>10.15129256473787</v>
      </c>
    </row>
    <row r="211" spans="1:12" s="16" customFormat="1" ht="15.75" customHeight="1">
      <c r="A211" s="128"/>
      <c r="B211" s="129"/>
      <c r="C211" s="129"/>
      <c r="D211" s="129"/>
      <c r="E211" s="129"/>
      <c r="F211" s="129"/>
      <c r="G211" s="129"/>
      <c r="H211" s="130"/>
      <c r="I211" s="18" t="s">
        <v>45</v>
      </c>
      <c r="J211" s="55">
        <v>1750.69</v>
      </c>
      <c r="K211" s="55">
        <v>339.14</v>
      </c>
      <c r="L211" s="56">
        <f t="shared" si="10"/>
        <v>19.371790551154113</v>
      </c>
    </row>
    <row r="212" spans="1:12" s="16" customFormat="1" ht="15.75" customHeight="1">
      <c r="A212" s="128"/>
      <c r="B212" s="129"/>
      <c r="C212" s="129"/>
      <c r="D212" s="129"/>
      <c r="E212" s="129"/>
      <c r="F212" s="129"/>
      <c r="G212" s="129"/>
      <c r="H212" s="130"/>
      <c r="I212" s="18" t="s">
        <v>46</v>
      </c>
      <c r="J212" s="55">
        <v>1</v>
      </c>
      <c r="K212" s="55">
        <v>0</v>
      </c>
      <c r="L212" s="56">
        <f t="shared" si="10"/>
        <v>0</v>
      </c>
    </row>
    <row r="213" spans="1:12" s="16" customFormat="1" ht="15.75">
      <c r="A213" s="128"/>
      <c r="B213" s="129"/>
      <c r="C213" s="129"/>
      <c r="D213" s="129"/>
      <c r="E213" s="129"/>
      <c r="F213" s="129"/>
      <c r="G213" s="129"/>
      <c r="H213" s="130"/>
      <c r="I213" s="18" t="s">
        <v>47</v>
      </c>
      <c r="J213" s="55">
        <v>528.7</v>
      </c>
      <c r="K213" s="55">
        <v>78.6</v>
      </c>
      <c r="L213" s="56">
        <f t="shared" si="10"/>
        <v>14.86665405712124</v>
      </c>
    </row>
    <row r="214" spans="1:12" s="81" customFormat="1" ht="15.75">
      <c r="A214" s="131" t="s">
        <v>301</v>
      </c>
      <c r="B214" s="132"/>
      <c r="C214" s="132"/>
      <c r="D214" s="132"/>
      <c r="E214" s="132"/>
      <c r="F214" s="132"/>
      <c r="G214" s="132"/>
      <c r="H214" s="133"/>
      <c r="I214" s="14" t="s">
        <v>325</v>
      </c>
      <c r="J214" s="57">
        <f>J215</f>
        <v>210.4</v>
      </c>
      <c r="K214" s="57">
        <f>K215</f>
        <v>53.57</v>
      </c>
      <c r="L214" s="58">
        <f t="shared" si="10"/>
        <v>25.46102661596958</v>
      </c>
    </row>
    <row r="215" spans="1:12" s="16" customFormat="1" ht="15.75">
      <c r="A215" s="128" t="s">
        <v>354</v>
      </c>
      <c r="B215" s="129"/>
      <c r="C215" s="129"/>
      <c r="D215" s="129"/>
      <c r="E215" s="129"/>
      <c r="F215" s="129"/>
      <c r="G215" s="129"/>
      <c r="H215" s="130"/>
      <c r="I215" s="36" t="s">
        <v>326</v>
      </c>
      <c r="J215" s="59">
        <v>210.4</v>
      </c>
      <c r="K215" s="59">
        <v>53.57</v>
      </c>
      <c r="L215" s="60">
        <f t="shared" si="10"/>
        <v>25.46102661596958</v>
      </c>
    </row>
    <row r="216" spans="1:12" s="16" customFormat="1" ht="15.75">
      <c r="A216" s="131" t="s">
        <v>305</v>
      </c>
      <c r="B216" s="132"/>
      <c r="C216" s="132"/>
      <c r="D216" s="132"/>
      <c r="E216" s="132"/>
      <c r="F216" s="132"/>
      <c r="G216" s="132"/>
      <c r="H216" s="133"/>
      <c r="I216" s="14" t="s">
        <v>177</v>
      </c>
      <c r="J216" s="57">
        <f>J217</f>
        <v>300</v>
      </c>
      <c r="K216" s="57">
        <f>K217</f>
        <v>0</v>
      </c>
      <c r="L216" s="58">
        <f t="shared" si="10"/>
        <v>0</v>
      </c>
    </row>
    <row r="217" spans="1:12" s="16" customFormat="1" ht="15" customHeight="1">
      <c r="A217" s="128" t="s">
        <v>211</v>
      </c>
      <c r="B217" s="129"/>
      <c r="C217" s="129"/>
      <c r="D217" s="129"/>
      <c r="E217" s="129"/>
      <c r="F217" s="129"/>
      <c r="G217" s="129"/>
      <c r="H217" s="130"/>
      <c r="I217" s="36" t="s">
        <v>212</v>
      </c>
      <c r="J217" s="59">
        <v>300</v>
      </c>
      <c r="K217" s="59">
        <v>0</v>
      </c>
      <c r="L217" s="60">
        <f t="shared" si="10"/>
        <v>0</v>
      </c>
    </row>
    <row r="218" spans="1:12" s="16" customFormat="1" ht="31.5">
      <c r="A218" s="131" t="s">
        <v>307</v>
      </c>
      <c r="B218" s="132"/>
      <c r="C218" s="132"/>
      <c r="D218" s="132"/>
      <c r="E218" s="132"/>
      <c r="F218" s="132"/>
      <c r="G218" s="132"/>
      <c r="H218" s="133"/>
      <c r="I218" s="14" t="s">
        <v>313</v>
      </c>
      <c r="J218" s="57">
        <f>J219+J220</f>
        <v>49599.63</v>
      </c>
      <c r="K218" s="57">
        <f>K219+K220</f>
        <v>6327.78</v>
      </c>
      <c r="L218" s="58">
        <f t="shared" si="10"/>
        <v>12.757716136188918</v>
      </c>
    </row>
    <row r="219" spans="1:12" s="37" customFormat="1" ht="31.5">
      <c r="A219" s="128" t="s">
        <v>213</v>
      </c>
      <c r="B219" s="129"/>
      <c r="C219" s="129"/>
      <c r="D219" s="129"/>
      <c r="E219" s="129"/>
      <c r="F219" s="129"/>
      <c r="G219" s="129"/>
      <c r="H219" s="130"/>
      <c r="I219" s="17" t="s">
        <v>214</v>
      </c>
      <c r="J219" s="54">
        <v>49599.63</v>
      </c>
      <c r="K219" s="54">
        <v>6327.78</v>
      </c>
      <c r="L219" s="52">
        <f t="shared" si="10"/>
        <v>12.757716136188918</v>
      </c>
    </row>
    <row r="220" spans="1:12" s="37" customFormat="1" ht="15.75">
      <c r="A220" s="128" t="s">
        <v>154</v>
      </c>
      <c r="B220" s="129"/>
      <c r="C220" s="129"/>
      <c r="D220" s="129"/>
      <c r="E220" s="129"/>
      <c r="F220" s="129"/>
      <c r="G220" s="129"/>
      <c r="H220" s="130"/>
      <c r="I220" s="17" t="s">
        <v>155</v>
      </c>
      <c r="J220" s="54">
        <v>0</v>
      </c>
      <c r="K220" s="54">
        <v>0</v>
      </c>
      <c r="L220" s="52">
        <f t="shared" si="10"/>
        <v>0</v>
      </c>
    </row>
    <row r="221" spans="1:12" s="16" customFormat="1" ht="15.75">
      <c r="A221" s="167"/>
      <c r="B221" s="168"/>
      <c r="C221" s="168"/>
      <c r="D221" s="168"/>
      <c r="E221" s="168"/>
      <c r="F221" s="168"/>
      <c r="G221" s="168"/>
      <c r="H221" s="168"/>
      <c r="I221" s="51" t="s">
        <v>146</v>
      </c>
      <c r="J221" s="61">
        <f>J218+J205+J203+J200+J183+J175+J170+J165+J139+J216+J214+J163</f>
        <v>410572.54</v>
      </c>
      <c r="K221" s="61">
        <f>K218+K205+K203+K200+K183+K175+K170+K165+K139+K216+K214+K163</f>
        <v>60786.680000000015</v>
      </c>
      <c r="L221" s="62">
        <f t="shared" si="10"/>
        <v>14.805344751015257</v>
      </c>
    </row>
    <row r="222" spans="1:12" s="16" customFormat="1" ht="15.75">
      <c r="A222" s="169"/>
      <c r="B222" s="170"/>
      <c r="C222" s="170"/>
      <c r="D222" s="170"/>
      <c r="E222" s="170"/>
      <c r="F222" s="170"/>
      <c r="G222" s="170"/>
      <c r="H222" s="170"/>
      <c r="I222" s="19" t="s">
        <v>32</v>
      </c>
      <c r="J222" s="64">
        <f>J137-J221</f>
        <v>-27267.28999999998</v>
      </c>
      <c r="K222" s="64">
        <f>K137-K221</f>
        <v>-2377.4500000000116</v>
      </c>
      <c r="L222" s="82">
        <f t="shared" si="10"/>
        <v>8.719054955589696</v>
      </c>
    </row>
    <row r="223" spans="1:12" s="35" customFormat="1" ht="31.5">
      <c r="A223" s="169"/>
      <c r="B223" s="166"/>
      <c r="C223" s="166"/>
      <c r="D223" s="166"/>
      <c r="E223" s="166"/>
      <c r="F223" s="166"/>
      <c r="G223" s="166"/>
      <c r="H223" s="166"/>
      <c r="I223" s="20" t="s">
        <v>33</v>
      </c>
      <c r="J223" s="64">
        <f>J229+J234+J6184+J224</f>
        <v>27267.28999999998</v>
      </c>
      <c r="K223" s="64">
        <f>K229+K234+K6184+K224</f>
        <v>2377.4500000000116</v>
      </c>
      <c r="L223" s="82">
        <f t="shared" si="10"/>
        <v>8.719054955589696</v>
      </c>
    </row>
    <row r="224" spans="1:12" s="35" customFormat="1" ht="31.5">
      <c r="A224" s="165" t="s">
        <v>224</v>
      </c>
      <c r="B224" s="166"/>
      <c r="C224" s="166"/>
      <c r="D224" s="166"/>
      <c r="E224" s="166"/>
      <c r="F224" s="166"/>
      <c r="G224" s="166"/>
      <c r="H224" s="166"/>
      <c r="I224" s="20" t="s">
        <v>229</v>
      </c>
      <c r="J224" s="64">
        <f>J225-J227</f>
        <v>3350</v>
      </c>
      <c r="K224" s="64">
        <f>K225-K227</f>
        <v>0</v>
      </c>
      <c r="L224" s="82">
        <f t="shared" si="10"/>
        <v>0</v>
      </c>
    </row>
    <row r="225" spans="1:12" s="35" customFormat="1" ht="31.5">
      <c r="A225" s="165" t="s">
        <v>225</v>
      </c>
      <c r="B225" s="166"/>
      <c r="C225" s="166"/>
      <c r="D225" s="166"/>
      <c r="E225" s="166"/>
      <c r="F225" s="166"/>
      <c r="G225" s="166"/>
      <c r="H225" s="166"/>
      <c r="I225" s="80" t="s">
        <v>230</v>
      </c>
      <c r="J225" s="65">
        <f>SUM(J226)</f>
        <v>3350</v>
      </c>
      <c r="K225" s="65">
        <f>SUM(K226)</f>
        <v>0</v>
      </c>
      <c r="L225" s="63">
        <f t="shared" si="10"/>
        <v>0</v>
      </c>
    </row>
    <row r="226" spans="1:12" s="35" customFormat="1" ht="31.5">
      <c r="A226" s="165" t="s">
        <v>226</v>
      </c>
      <c r="B226" s="166"/>
      <c r="C226" s="166"/>
      <c r="D226" s="166"/>
      <c r="E226" s="166"/>
      <c r="F226" s="166"/>
      <c r="G226" s="166"/>
      <c r="H226" s="166"/>
      <c r="I226" s="80" t="s">
        <v>231</v>
      </c>
      <c r="J226" s="65">
        <v>3350</v>
      </c>
      <c r="K226" s="65">
        <v>0</v>
      </c>
      <c r="L226" s="63">
        <f t="shared" si="10"/>
        <v>0</v>
      </c>
    </row>
    <row r="227" spans="1:12" s="35" customFormat="1" ht="31.5">
      <c r="A227" s="165" t="s">
        <v>227</v>
      </c>
      <c r="B227" s="166"/>
      <c r="C227" s="166"/>
      <c r="D227" s="166"/>
      <c r="E227" s="166"/>
      <c r="F227" s="166"/>
      <c r="G227" s="166"/>
      <c r="H227" s="166"/>
      <c r="I227" s="80" t="s">
        <v>232</v>
      </c>
      <c r="J227" s="65">
        <f>SUM(J228)</f>
        <v>0</v>
      </c>
      <c r="K227" s="65">
        <f>SUM(K228)</f>
        <v>0</v>
      </c>
      <c r="L227" s="63">
        <f t="shared" si="10"/>
        <v>0</v>
      </c>
    </row>
    <row r="228" spans="1:12" s="35" customFormat="1" ht="47.25">
      <c r="A228" s="165" t="s">
        <v>228</v>
      </c>
      <c r="B228" s="166"/>
      <c r="C228" s="166"/>
      <c r="D228" s="166"/>
      <c r="E228" s="166"/>
      <c r="F228" s="166"/>
      <c r="G228" s="166"/>
      <c r="H228" s="166"/>
      <c r="I228" s="80" t="s">
        <v>233</v>
      </c>
      <c r="J228" s="65"/>
      <c r="K228" s="65">
        <v>0</v>
      </c>
      <c r="L228" s="63">
        <f t="shared" si="10"/>
        <v>0</v>
      </c>
    </row>
    <row r="229" spans="1:12" s="16" customFormat="1" ht="31.5">
      <c r="A229" s="165" t="s">
        <v>55</v>
      </c>
      <c r="B229" s="166"/>
      <c r="C229" s="166"/>
      <c r="D229" s="166"/>
      <c r="E229" s="166"/>
      <c r="F229" s="166"/>
      <c r="G229" s="166"/>
      <c r="H229" s="166"/>
      <c r="I229" s="9" t="s">
        <v>137</v>
      </c>
      <c r="J229" s="64">
        <f>J230-J232</f>
        <v>19000</v>
      </c>
      <c r="K229" s="64">
        <f>K230-K232</f>
        <v>0</v>
      </c>
      <c r="L229" s="82">
        <f t="shared" si="10"/>
        <v>0</v>
      </c>
    </row>
    <row r="230" spans="1:12" s="16" customFormat="1" ht="31.5">
      <c r="A230" s="165" t="s">
        <v>56</v>
      </c>
      <c r="B230" s="166"/>
      <c r="C230" s="166"/>
      <c r="D230" s="166"/>
      <c r="E230" s="166"/>
      <c r="F230" s="166"/>
      <c r="G230" s="166"/>
      <c r="H230" s="166"/>
      <c r="I230" s="10" t="s">
        <v>138</v>
      </c>
      <c r="J230" s="65">
        <f>J231</f>
        <v>19000</v>
      </c>
      <c r="K230" s="65">
        <f>K231</f>
        <v>0</v>
      </c>
      <c r="L230" s="63">
        <f t="shared" si="10"/>
        <v>0</v>
      </c>
    </row>
    <row r="231" spans="1:12" s="16" customFormat="1" ht="47.25">
      <c r="A231" s="165" t="s">
        <v>135</v>
      </c>
      <c r="B231" s="166"/>
      <c r="C231" s="166"/>
      <c r="D231" s="166"/>
      <c r="E231" s="166"/>
      <c r="F231" s="166"/>
      <c r="G231" s="166"/>
      <c r="H231" s="166"/>
      <c r="I231" s="10" t="s">
        <v>139</v>
      </c>
      <c r="J231" s="65">
        <v>19000</v>
      </c>
      <c r="K231" s="65">
        <v>0</v>
      </c>
      <c r="L231" s="63">
        <f t="shared" si="10"/>
        <v>0</v>
      </c>
    </row>
    <row r="232" spans="1:12" s="16" customFormat="1" ht="47.25">
      <c r="A232" s="165" t="s">
        <v>57</v>
      </c>
      <c r="B232" s="166"/>
      <c r="C232" s="166"/>
      <c r="D232" s="166"/>
      <c r="E232" s="166"/>
      <c r="F232" s="166"/>
      <c r="G232" s="166"/>
      <c r="H232" s="166"/>
      <c r="I232" s="10" t="s">
        <v>140</v>
      </c>
      <c r="J232" s="65"/>
      <c r="K232" s="65">
        <f>K233</f>
        <v>0</v>
      </c>
      <c r="L232" s="63">
        <f t="shared" si="10"/>
        <v>0</v>
      </c>
    </row>
    <row r="233" spans="1:12" s="16" customFormat="1" ht="47.25">
      <c r="A233" s="165" t="s">
        <v>136</v>
      </c>
      <c r="B233" s="166"/>
      <c r="C233" s="166"/>
      <c r="D233" s="166"/>
      <c r="E233" s="166"/>
      <c r="F233" s="166"/>
      <c r="G233" s="166"/>
      <c r="H233" s="166"/>
      <c r="I233" s="10" t="s">
        <v>141</v>
      </c>
      <c r="J233" s="65"/>
      <c r="K233" s="53">
        <v>0</v>
      </c>
      <c r="L233" s="63">
        <f t="shared" si="10"/>
        <v>0</v>
      </c>
    </row>
    <row r="234" spans="1:12" s="16" customFormat="1" ht="15.75">
      <c r="A234" s="165" t="s">
        <v>166</v>
      </c>
      <c r="B234" s="166"/>
      <c r="C234" s="166"/>
      <c r="D234" s="166"/>
      <c r="E234" s="166"/>
      <c r="F234" s="166"/>
      <c r="G234" s="166"/>
      <c r="H234" s="166"/>
      <c r="I234" s="9" t="s">
        <v>252</v>
      </c>
      <c r="J234" s="64">
        <f>J235+J239</f>
        <v>4917.289999999979</v>
      </c>
      <c r="K234" s="66">
        <f>K235+K239</f>
        <v>2377.4500000000116</v>
      </c>
      <c r="L234" s="82">
        <f t="shared" si="10"/>
        <v>48.34878561158732</v>
      </c>
    </row>
    <row r="235" spans="1:12" s="16" customFormat="1" ht="15.75">
      <c r="A235" s="165" t="s">
        <v>167</v>
      </c>
      <c r="B235" s="166"/>
      <c r="C235" s="166"/>
      <c r="D235" s="166"/>
      <c r="E235" s="166"/>
      <c r="F235" s="166"/>
      <c r="G235" s="166"/>
      <c r="H235" s="166"/>
      <c r="I235" s="10" t="s">
        <v>253</v>
      </c>
      <c r="J235" s="65">
        <f aca="true" t="shared" si="11" ref="J235:K237">J236</f>
        <v>-405655.25</v>
      </c>
      <c r="K235" s="53">
        <f t="shared" si="11"/>
        <v>-58409.23</v>
      </c>
      <c r="L235" s="63">
        <f t="shared" si="10"/>
        <v>14.398736365423595</v>
      </c>
    </row>
    <row r="236" spans="1:12" s="16" customFormat="1" ht="15.75">
      <c r="A236" s="165" t="s">
        <v>168</v>
      </c>
      <c r="B236" s="166"/>
      <c r="C236" s="166"/>
      <c r="D236" s="166"/>
      <c r="E236" s="166"/>
      <c r="F236" s="166"/>
      <c r="G236" s="166"/>
      <c r="H236" s="166"/>
      <c r="I236" s="10" t="s">
        <v>254</v>
      </c>
      <c r="J236" s="65">
        <f t="shared" si="11"/>
        <v>-405655.25</v>
      </c>
      <c r="K236" s="53">
        <f t="shared" si="11"/>
        <v>-58409.23</v>
      </c>
      <c r="L236" s="63">
        <f t="shared" si="10"/>
        <v>14.398736365423595</v>
      </c>
    </row>
    <row r="237" spans="1:12" s="16" customFormat="1" ht="15.75">
      <c r="A237" s="165" t="s">
        <v>169</v>
      </c>
      <c r="B237" s="166"/>
      <c r="C237" s="166"/>
      <c r="D237" s="166"/>
      <c r="E237" s="166"/>
      <c r="F237" s="166"/>
      <c r="G237" s="166"/>
      <c r="H237" s="166"/>
      <c r="I237" s="10" t="s">
        <v>255</v>
      </c>
      <c r="J237" s="53">
        <f>J238</f>
        <v>-405655.25</v>
      </c>
      <c r="K237" s="53">
        <f t="shared" si="11"/>
        <v>-58409.23</v>
      </c>
      <c r="L237" s="63">
        <f t="shared" si="10"/>
        <v>14.398736365423595</v>
      </c>
    </row>
    <row r="238" spans="1:12" s="16" customFormat="1" ht="31.5">
      <c r="A238" s="165" t="s">
        <v>173</v>
      </c>
      <c r="B238" s="170"/>
      <c r="C238" s="170"/>
      <c r="D238" s="170"/>
      <c r="E238" s="170"/>
      <c r="F238" s="170"/>
      <c r="G238" s="170"/>
      <c r="H238" s="170"/>
      <c r="I238" s="10" t="s">
        <v>142</v>
      </c>
      <c r="J238" s="53">
        <f>SUM(-J230-J137-J225)</f>
        <v>-405655.25</v>
      </c>
      <c r="K238" s="53">
        <f>SUM(-K230-K137-K225)</f>
        <v>-58409.23</v>
      </c>
      <c r="L238" s="63">
        <f t="shared" si="10"/>
        <v>14.398736365423595</v>
      </c>
    </row>
    <row r="239" spans="1:12" s="16" customFormat="1" ht="15.75">
      <c r="A239" s="165" t="s">
        <v>170</v>
      </c>
      <c r="B239" s="174"/>
      <c r="C239" s="174"/>
      <c r="D239" s="174"/>
      <c r="E239" s="174"/>
      <c r="F239" s="174"/>
      <c r="G239" s="174"/>
      <c r="H239" s="174"/>
      <c r="I239" s="10" t="s">
        <v>256</v>
      </c>
      <c r="J239" s="65">
        <f aca="true" t="shared" si="12" ref="J239:K241">J240</f>
        <v>410572.54</v>
      </c>
      <c r="K239" s="65">
        <f t="shared" si="12"/>
        <v>60786.680000000015</v>
      </c>
      <c r="L239" s="63">
        <f t="shared" si="10"/>
        <v>14.805344751015257</v>
      </c>
    </row>
    <row r="240" spans="1:12" s="16" customFormat="1" ht="15.75">
      <c r="A240" s="165" t="s">
        <v>171</v>
      </c>
      <c r="B240" s="174"/>
      <c r="C240" s="174"/>
      <c r="D240" s="174"/>
      <c r="E240" s="174"/>
      <c r="F240" s="174"/>
      <c r="G240" s="174"/>
      <c r="H240" s="174"/>
      <c r="I240" s="10" t="s">
        <v>257</v>
      </c>
      <c r="J240" s="65">
        <f t="shared" si="12"/>
        <v>410572.54</v>
      </c>
      <c r="K240" s="65">
        <f t="shared" si="12"/>
        <v>60786.680000000015</v>
      </c>
      <c r="L240" s="63">
        <f t="shared" si="10"/>
        <v>14.805344751015257</v>
      </c>
    </row>
    <row r="241" spans="1:12" s="16" customFormat="1" ht="15.75">
      <c r="A241" s="165" t="s">
        <v>172</v>
      </c>
      <c r="B241" s="174"/>
      <c r="C241" s="174"/>
      <c r="D241" s="174"/>
      <c r="E241" s="174"/>
      <c r="F241" s="174"/>
      <c r="G241" s="174"/>
      <c r="H241" s="174"/>
      <c r="I241" s="10" t="s">
        <v>258</v>
      </c>
      <c r="J241" s="65">
        <f t="shared" si="12"/>
        <v>410572.54</v>
      </c>
      <c r="K241" s="65">
        <f t="shared" si="12"/>
        <v>60786.680000000015</v>
      </c>
      <c r="L241" s="63">
        <f t="shared" si="10"/>
        <v>14.805344751015257</v>
      </c>
    </row>
    <row r="242" spans="1:12" s="16" customFormat="1" ht="31.5">
      <c r="A242" s="165" t="s">
        <v>174</v>
      </c>
      <c r="B242" s="174"/>
      <c r="C242" s="174"/>
      <c r="D242" s="174"/>
      <c r="E242" s="174"/>
      <c r="F242" s="174"/>
      <c r="G242" s="174"/>
      <c r="H242" s="174"/>
      <c r="I242" s="10" t="s">
        <v>165</v>
      </c>
      <c r="J242" s="65">
        <f>SUM(J221+J232+J227)</f>
        <v>410572.54</v>
      </c>
      <c r="K242" s="65">
        <f>SUM(K221+K232+K227)</f>
        <v>60786.680000000015</v>
      </c>
      <c r="L242" s="63">
        <f t="shared" si="10"/>
        <v>14.805344751015257</v>
      </c>
    </row>
    <row r="243" spans="1:12" s="16" customFormat="1" ht="15.75">
      <c r="A243" s="171" t="s">
        <v>35</v>
      </c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3"/>
    </row>
    <row r="244" spans="1:12" s="16" customFormat="1" ht="15.75">
      <c r="A244" s="175">
        <v>211</v>
      </c>
      <c r="B244" s="176"/>
      <c r="C244" s="176"/>
      <c r="D244" s="176"/>
      <c r="E244" s="176"/>
      <c r="F244" s="176"/>
      <c r="G244" s="176"/>
      <c r="H244" s="176"/>
      <c r="I244" s="22" t="s">
        <v>45</v>
      </c>
      <c r="J244" s="65">
        <f>J141+J144+J148+J153+J159+J167+J180+J185+J190+J196+J211</f>
        <v>120312.44</v>
      </c>
      <c r="K244" s="65">
        <f>K141+K144+K148+K153+K159+K167+K180+K185+K190+K196+K211</f>
        <v>20983.66</v>
      </c>
      <c r="L244" s="63">
        <f t="shared" si="10"/>
        <v>17.440972853679966</v>
      </c>
    </row>
    <row r="245" spans="1:12" s="16" customFormat="1" ht="15.75">
      <c r="A245" s="175">
        <v>212</v>
      </c>
      <c r="B245" s="176"/>
      <c r="C245" s="176"/>
      <c r="D245" s="176"/>
      <c r="E245" s="176"/>
      <c r="F245" s="176"/>
      <c r="G245" s="176"/>
      <c r="H245" s="176"/>
      <c r="I245" s="22" t="s">
        <v>46</v>
      </c>
      <c r="J245" s="65">
        <f>J145+J149+J154+J160+J181+J186+J191+J197+J212</f>
        <v>206.59</v>
      </c>
      <c r="K245" s="65">
        <f>K145+K149+K154+K160+K181+K186+K191+K197+K212</f>
        <v>10.979999999999999</v>
      </c>
      <c r="L245" s="63">
        <f t="shared" si="10"/>
        <v>5.314874872936734</v>
      </c>
    </row>
    <row r="246" spans="1:13" s="16" customFormat="1" ht="15.75">
      <c r="A246" s="175">
        <v>213</v>
      </c>
      <c r="B246" s="176"/>
      <c r="C246" s="176"/>
      <c r="D246" s="176"/>
      <c r="E246" s="176"/>
      <c r="F246" s="176"/>
      <c r="G246" s="176"/>
      <c r="H246" s="176"/>
      <c r="I246" s="22" t="s">
        <v>47</v>
      </c>
      <c r="J246" s="65">
        <f>J142+J146+J150+J155+J161+J168+J182+J187+J192+J198+J213</f>
        <v>36172.06</v>
      </c>
      <c r="K246" s="65">
        <f>K142+K146+K150+K155+K161+K168+K182+K187+K192+K198+K213</f>
        <v>4649.860000000001</v>
      </c>
      <c r="L246" s="63">
        <f t="shared" si="10"/>
        <v>12.854838789938977</v>
      </c>
      <c r="M246" s="21"/>
    </row>
    <row r="247" spans="1:12" s="16" customFormat="1" ht="15.75">
      <c r="A247" s="179">
        <v>223</v>
      </c>
      <c r="B247" s="180"/>
      <c r="C247" s="180"/>
      <c r="D247" s="180"/>
      <c r="E247" s="180"/>
      <c r="F247" s="180"/>
      <c r="G247" s="180"/>
      <c r="H247" s="180"/>
      <c r="I247" s="22" t="s">
        <v>50</v>
      </c>
      <c r="J247" s="65">
        <f>J151+J162+J188+J193+J199</f>
        <v>6258.360000000001</v>
      </c>
      <c r="K247" s="65">
        <f>K151+K162+K188+K193+K199</f>
        <v>1071.07</v>
      </c>
      <c r="L247" s="63">
        <f t="shared" si="10"/>
        <v>17.114228008615672</v>
      </c>
    </row>
    <row r="248" spans="1:12" s="35" customFormat="1" ht="15.75">
      <c r="A248" s="181">
        <v>310</v>
      </c>
      <c r="B248" s="182"/>
      <c r="C248" s="182"/>
      <c r="D248" s="182"/>
      <c r="E248" s="182"/>
      <c r="F248" s="182"/>
      <c r="G248" s="182"/>
      <c r="H248" s="182"/>
      <c r="I248" s="90" t="s">
        <v>36</v>
      </c>
      <c r="J248" s="95">
        <v>702.05</v>
      </c>
      <c r="K248" s="96">
        <v>0</v>
      </c>
      <c r="L248" s="63">
        <f t="shared" si="10"/>
        <v>0</v>
      </c>
    </row>
    <row r="249" spans="1:12" s="35" customFormat="1" ht="16.5" thickBot="1">
      <c r="A249" s="183">
        <v>340</v>
      </c>
      <c r="B249" s="184"/>
      <c r="C249" s="184"/>
      <c r="D249" s="184"/>
      <c r="E249" s="184"/>
      <c r="F249" s="184"/>
      <c r="G249" s="184"/>
      <c r="H249" s="184"/>
      <c r="I249" s="91" t="s">
        <v>37</v>
      </c>
      <c r="J249" s="97">
        <v>14441.59</v>
      </c>
      <c r="K249" s="97">
        <v>0</v>
      </c>
      <c r="L249" s="63">
        <f t="shared" si="10"/>
        <v>0</v>
      </c>
    </row>
    <row r="250" spans="1:12" s="16" customFormat="1" ht="15.75">
      <c r="A250" s="177"/>
      <c r="B250" s="178"/>
      <c r="C250" s="178"/>
      <c r="D250" s="178"/>
      <c r="E250" s="178"/>
      <c r="F250" s="178"/>
      <c r="G250" s="178"/>
      <c r="H250" s="178"/>
      <c r="I250" s="178"/>
      <c r="J250" s="178"/>
      <c r="K250" s="23"/>
      <c r="L250" s="24"/>
    </row>
    <row r="251" spans="1:12" s="16" customFormat="1" ht="13.5" customHeight="1">
      <c r="A251" s="32"/>
      <c r="B251" s="39"/>
      <c r="C251" s="39"/>
      <c r="D251" s="39"/>
      <c r="E251" s="39"/>
      <c r="F251" s="39"/>
      <c r="G251" s="39"/>
      <c r="H251" s="39"/>
      <c r="I251" s="39"/>
      <c r="J251" s="38"/>
      <c r="K251" s="38"/>
      <c r="L251" s="38"/>
    </row>
    <row r="252" spans="5:10" s="16" customFormat="1" ht="18.75">
      <c r="E252" s="25"/>
      <c r="J252" s="21"/>
    </row>
    <row r="253" spans="1:12" s="16" customFormat="1" ht="18.75">
      <c r="A253" s="26" t="s">
        <v>376</v>
      </c>
      <c r="B253" s="27"/>
      <c r="C253" s="27"/>
      <c r="D253" s="27"/>
      <c r="E253" s="28"/>
      <c r="F253" s="27"/>
      <c r="G253" s="27"/>
      <c r="H253" s="27"/>
      <c r="I253" s="29"/>
      <c r="J253" s="30"/>
      <c r="K253" s="30"/>
      <c r="L253" s="30"/>
    </row>
    <row r="254" spans="1:12" s="16" customFormat="1" ht="18.75">
      <c r="A254" s="26" t="s">
        <v>175</v>
      </c>
      <c r="B254" s="31"/>
      <c r="C254" s="31"/>
      <c r="D254" s="31"/>
      <c r="E254" s="28"/>
      <c r="F254" s="26"/>
      <c r="G254" s="31"/>
      <c r="H254" s="31"/>
      <c r="I254" s="32"/>
      <c r="J254" s="33"/>
      <c r="K254" s="134" t="s">
        <v>377</v>
      </c>
      <c r="L254" s="134"/>
    </row>
    <row r="255" s="16" customFormat="1" ht="18.75">
      <c r="E255" s="25"/>
    </row>
    <row r="256" spans="1:12" ht="21" customHeight="1">
      <c r="A256" s="16"/>
      <c r="B256" s="16"/>
      <c r="C256" s="16"/>
      <c r="D256" s="16"/>
      <c r="E256" s="25"/>
      <c r="F256" s="16"/>
      <c r="G256" s="16"/>
      <c r="H256" s="16"/>
      <c r="I256" s="16"/>
      <c r="J256" s="21"/>
      <c r="K256" s="21"/>
      <c r="L256" s="16"/>
    </row>
    <row r="257" spans="5:11" s="16" customFormat="1" ht="18.75">
      <c r="E257" s="25"/>
      <c r="J257" s="21"/>
      <c r="K257" s="21"/>
    </row>
    <row r="258" spans="5:11" s="16" customFormat="1" ht="18.75">
      <c r="E258" s="25"/>
      <c r="J258" s="21"/>
      <c r="K258" s="21"/>
    </row>
    <row r="259" s="16" customFormat="1" ht="18.75">
      <c r="E259" s="25"/>
    </row>
    <row r="260" s="16" customFormat="1" ht="18.75">
      <c r="E260" s="25"/>
    </row>
    <row r="261" s="16" customFormat="1" ht="18.75">
      <c r="E261" s="25"/>
    </row>
    <row r="262" s="16" customFormat="1" ht="18.75">
      <c r="E262" s="25"/>
    </row>
    <row r="263" s="16" customFormat="1" ht="18.75">
      <c r="E263" s="25"/>
    </row>
    <row r="264" s="16" customFormat="1" ht="18.75">
      <c r="E264" s="25"/>
    </row>
    <row r="265" s="16" customFormat="1" ht="18.75">
      <c r="E265" s="25"/>
    </row>
    <row r="266" s="16" customFormat="1" ht="18.75">
      <c r="E266" s="25"/>
    </row>
    <row r="267" s="16" customFormat="1" ht="18.75">
      <c r="E267" s="25"/>
    </row>
    <row r="268" s="16" customFormat="1" ht="18.75">
      <c r="E268" s="25"/>
    </row>
    <row r="269" s="16" customFormat="1" ht="18.75">
      <c r="E269" s="25"/>
    </row>
    <row r="270" s="16" customFormat="1" ht="18.75">
      <c r="E270" s="25"/>
    </row>
    <row r="271" s="16" customFormat="1" ht="18.75">
      <c r="E271" s="25"/>
    </row>
    <row r="272" s="16" customFormat="1" ht="18.75">
      <c r="E272" s="25"/>
    </row>
    <row r="273" s="16" customFormat="1" ht="18.75">
      <c r="E273" s="25"/>
    </row>
    <row r="274" s="16" customFormat="1" ht="18.75">
      <c r="E274" s="25"/>
    </row>
    <row r="275" s="16" customFormat="1" ht="18.75">
      <c r="E275" s="25"/>
    </row>
    <row r="276" s="16" customFormat="1" ht="18.75">
      <c r="E276" s="25"/>
    </row>
    <row r="277" s="16" customFormat="1" ht="18.75">
      <c r="E277" s="25"/>
    </row>
    <row r="278" s="16" customFormat="1" ht="18.75">
      <c r="E278" s="25"/>
    </row>
    <row r="279" s="16" customFormat="1" ht="18.75">
      <c r="E279" s="25"/>
    </row>
    <row r="280" s="16" customFormat="1" ht="18.75">
      <c r="E280" s="25"/>
    </row>
    <row r="281" s="16" customFormat="1" ht="18.75">
      <c r="E281" s="25"/>
    </row>
    <row r="282" s="16" customFormat="1" ht="18.75">
      <c r="E282" s="25"/>
    </row>
    <row r="283" s="16" customFormat="1" ht="18.75">
      <c r="E283" s="25"/>
    </row>
    <row r="284" s="16" customFormat="1" ht="18.75">
      <c r="E284" s="25"/>
    </row>
    <row r="285" s="16" customFormat="1" ht="18.75">
      <c r="E285" s="25"/>
    </row>
    <row r="286" s="16" customFormat="1" ht="18.75">
      <c r="E286" s="25"/>
    </row>
    <row r="287" s="16" customFormat="1" ht="18.75">
      <c r="E287" s="25"/>
    </row>
    <row r="288" s="16" customFormat="1" ht="18.75">
      <c r="E288" s="25"/>
    </row>
    <row r="289" s="16" customFormat="1" ht="18.75">
      <c r="E289" s="25"/>
    </row>
    <row r="290" s="16" customFormat="1" ht="18.75">
      <c r="E290" s="25"/>
    </row>
    <row r="291" s="16" customFormat="1" ht="18.75">
      <c r="E291" s="25"/>
    </row>
    <row r="292" s="16" customFormat="1" ht="18.75">
      <c r="E292" s="25"/>
    </row>
    <row r="293" s="16" customFormat="1" ht="18.75">
      <c r="E293" s="25"/>
    </row>
    <row r="294" s="16" customFormat="1" ht="18.75">
      <c r="E294" s="25"/>
    </row>
    <row r="295" s="16" customFormat="1" ht="18.75">
      <c r="E295" s="25"/>
    </row>
    <row r="296" s="16" customFormat="1" ht="18.75">
      <c r="E296" s="25"/>
    </row>
    <row r="297" s="16" customFormat="1" ht="18.75">
      <c r="E297" s="25"/>
    </row>
    <row r="298" s="16" customFormat="1" ht="18.75">
      <c r="E298" s="25"/>
    </row>
    <row r="299" s="16" customFormat="1" ht="18.75">
      <c r="E299" s="25"/>
    </row>
    <row r="300" s="16" customFormat="1" ht="18.75">
      <c r="E300" s="25"/>
    </row>
    <row r="301" s="16" customFormat="1" ht="18.75">
      <c r="E301" s="25"/>
    </row>
    <row r="302" s="16" customFormat="1" ht="18.75">
      <c r="E302" s="25"/>
    </row>
    <row r="303" s="16" customFormat="1" ht="18.75">
      <c r="E303" s="25"/>
    </row>
    <row r="304" s="16" customFormat="1" ht="18.75">
      <c r="E304" s="25"/>
    </row>
    <row r="305" s="16" customFormat="1" ht="18.75">
      <c r="E305" s="25"/>
    </row>
    <row r="306" s="16" customFormat="1" ht="18.75">
      <c r="E306" s="25"/>
    </row>
    <row r="307" s="16" customFormat="1" ht="18.75">
      <c r="E307" s="25"/>
    </row>
    <row r="308" s="16" customFormat="1" ht="18.75">
      <c r="E308" s="25"/>
    </row>
    <row r="309" s="16" customFormat="1" ht="18.75">
      <c r="E309" s="25"/>
    </row>
    <row r="310" s="16" customFormat="1" ht="18.75">
      <c r="E310" s="25"/>
    </row>
    <row r="311" s="16" customFormat="1" ht="18.75">
      <c r="E311" s="25"/>
    </row>
    <row r="312" s="16" customFormat="1" ht="18.75">
      <c r="E312" s="25"/>
    </row>
    <row r="313" s="16" customFormat="1" ht="18.75">
      <c r="E313" s="25"/>
    </row>
    <row r="314" s="16" customFormat="1" ht="18.75">
      <c r="E314" s="25"/>
    </row>
    <row r="315" s="16" customFormat="1" ht="18.75">
      <c r="E315" s="25"/>
    </row>
    <row r="316" s="16" customFormat="1" ht="18.75">
      <c r="E316" s="25"/>
    </row>
    <row r="317" s="16" customFormat="1" ht="18.75">
      <c r="E317" s="25"/>
    </row>
    <row r="318" s="16" customFormat="1" ht="18.75">
      <c r="E318" s="25"/>
    </row>
    <row r="319" s="16" customFormat="1" ht="18.75">
      <c r="E319" s="25"/>
    </row>
    <row r="320" s="16" customFormat="1" ht="18.75">
      <c r="E320" s="25"/>
    </row>
    <row r="321" s="16" customFormat="1" ht="18.75">
      <c r="E321" s="25"/>
    </row>
    <row r="322" s="16" customFormat="1" ht="18.75">
      <c r="E322" s="25"/>
    </row>
    <row r="323" s="16" customFormat="1" ht="18.75">
      <c r="E323" s="25"/>
    </row>
    <row r="324" s="16" customFormat="1" ht="18.75">
      <c r="E324" s="25"/>
    </row>
    <row r="325" s="16" customFormat="1" ht="18.75">
      <c r="E325" s="25"/>
    </row>
    <row r="326" s="16" customFormat="1" ht="18.75">
      <c r="E326" s="25"/>
    </row>
    <row r="327" s="16" customFormat="1" ht="18.75">
      <c r="E327" s="25"/>
    </row>
    <row r="328" s="16" customFormat="1" ht="18.75">
      <c r="E328" s="25"/>
    </row>
    <row r="329" s="16" customFormat="1" ht="18.75">
      <c r="E329" s="25"/>
    </row>
    <row r="330" s="16" customFormat="1" ht="18.75">
      <c r="E330" s="25"/>
    </row>
    <row r="331" s="16" customFormat="1" ht="18.75">
      <c r="E331" s="25"/>
    </row>
    <row r="332" s="16" customFormat="1" ht="18.75">
      <c r="E332" s="25"/>
    </row>
    <row r="333" s="16" customFormat="1" ht="18.75">
      <c r="E333" s="25"/>
    </row>
    <row r="334" s="16" customFormat="1" ht="18.75">
      <c r="E334" s="25"/>
    </row>
    <row r="335" s="16" customFormat="1" ht="18.75">
      <c r="E335" s="25"/>
    </row>
    <row r="336" s="16" customFormat="1" ht="18.75">
      <c r="E336" s="25"/>
    </row>
    <row r="337" s="16" customFormat="1" ht="18.75">
      <c r="E337" s="25"/>
    </row>
    <row r="338" s="16" customFormat="1" ht="18.75">
      <c r="E338" s="25"/>
    </row>
    <row r="339" s="16" customFormat="1" ht="18.75">
      <c r="E339" s="25"/>
    </row>
    <row r="340" s="16" customFormat="1" ht="18.75">
      <c r="E340" s="25"/>
    </row>
    <row r="341" s="16" customFormat="1" ht="18.75">
      <c r="E341" s="25"/>
    </row>
    <row r="342" s="16" customFormat="1" ht="18.75">
      <c r="E342" s="25"/>
    </row>
    <row r="343" s="16" customFormat="1" ht="18.75">
      <c r="E343" s="25"/>
    </row>
    <row r="344" s="16" customFormat="1" ht="18.75">
      <c r="E344" s="25"/>
    </row>
    <row r="345" s="16" customFormat="1" ht="18.75">
      <c r="E345" s="25"/>
    </row>
    <row r="346" s="16" customFormat="1" ht="18.75">
      <c r="E346" s="25"/>
    </row>
    <row r="347" s="16" customFormat="1" ht="18.75">
      <c r="E347" s="25"/>
    </row>
    <row r="348" s="16" customFormat="1" ht="18.75">
      <c r="E348" s="25"/>
    </row>
    <row r="349" s="16" customFormat="1" ht="18.75">
      <c r="E349" s="25"/>
    </row>
    <row r="350" s="16" customFormat="1" ht="18.75">
      <c r="E350" s="25"/>
    </row>
    <row r="351" s="16" customFormat="1" ht="18.75">
      <c r="E351" s="25"/>
    </row>
    <row r="352" s="16" customFormat="1" ht="18.75">
      <c r="E352" s="25"/>
    </row>
    <row r="353" s="16" customFormat="1" ht="18.75">
      <c r="E353" s="25"/>
    </row>
    <row r="354" s="16" customFormat="1" ht="18.75">
      <c r="E354" s="25"/>
    </row>
    <row r="355" s="16" customFormat="1" ht="18.75">
      <c r="E355" s="25"/>
    </row>
    <row r="356" s="16" customFormat="1" ht="18.75">
      <c r="E356" s="25"/>
    </row>
    <row r="357" s="16" customFormat="1" ht="18.75">
      <c r="E357" s="25"/>
    </row>
    <row r="358" s="16" customFormat="1" ht="18.75">
      <c r="E358" s="25"/>
    </row>
    <row r="359" s="16" customFormat="1" ht="18.75">
      <c r="E359" s="25"/>
    </row>
    <row r="360" s="16" customFormat="1" ht="18.75">
      <c r="E360" s="25"/>
    </row>
    <row r="361" s="16" customFormat="1" ht="18.75">
      <c r="E361" s="25"/>
    </row>
    <row r="362" s="16" customFormat="1" ht="18.75">
      <c r="E362" s="25"/>
    </row>
    <row r="363" s="16" customFormat="1" ht="18.75">
      <c r="E363" s="25"/>
    </row>
    <row r="364" s="16" customFormat="1" ht="18.75">
      <c r="E364" s="25"/>
    </row>
    <row r="365" s="16" customFormat="1" ht="18.75">
      <c r="E365" s="25"/>
    </row>
    <row r="366" s="16" customFormat="1" ht="18.75">
      <c r="E366" s="25"/>
    </row>
    <row r="367" s="16" customFormat="1" ht="18.75">
      <c r="E367" s="25"/>
    </row>
    <row r="368" s="16" customFormat="1" ht="18.75">
      <c r="E368" s="25"/>
    </row>
    <row r="369" s="16" customFormat="1" ht="18.75">
      <c r="E369" s="25"/>
    </row>
    <row r="370" s="16" customFormat="1" ht="18.75">
      <c r="E370" s="25"/>
    </row>
    <row r="371" s="16" customFormat="1" ht="18.75">
      <c r="E371" s="25"/>
    </row>
    <row r="372" s="16" customFormat="1" ht="18.75">
      <c r="E372" s="25"/>
    </row>
    <row r="373" s="16" customFormat="1" ht="18.75">
      <c r="E373" s="25"/>
    </row>
    <row r="374" s="16" customFormat="1" ht="18.75">
      <c r="E374" s="25"/>
    </row>
    <row r="375" s="16" customFormat="1" ht="18.75">
      <c r="E375" s="25"/>
    </row>
    <row r="376" s="16" customFormat="1" ht="18.75">
      <c r="E376" s="25"/>
    </row>
    <row r="377" s="16" customFormat="1" ht="18.75">
      <c r="E377" s="25"/>
    </row>
    <row r="378" s="16" customFormat="1" ht="18.75">
      <c r="E378" s="25"/>
    </row>
    <row r="379" s="16" customFormat="1" ht="18.75">
      <c r="E379" s="25"/>
    </row>
    <row r="380" s="16" customFormat="1" ht="18.75">
      <c r="E380" s="25"/>
    </row>
    <row r="381" s="16" customFormat="1" ht="18.75">
      <c r="E381" s="25"/>
    </row>
    <row r="382" s="16" customFormat="1" ht="18.75">
      <c r="E382" s="25"/>
    </row>
    <row r="383" s="16" customFormat="1" ht="18.75">
      <c r="E383" s="25"/>
    </row>
    <row r="384" s="16" customFormat="1" ht="18.75">
      <c r="E384" s="25"/>
    </row>
    <row r="385" s="16" customFormat="1" ht="18.75">
      <c r="E385" s="25"/>
    </row>
    <row r="386" s="16" customFormat="1" ht="18.75">
      <c r="E386" s="25"/>
    </row>
    <row r="387" s="16" customFormat="1" ht="18.75">
      <c r="E387" s="25"/>
    </row>
    <row r="388" s="16" customFormat="1" ht="18.75">
      <c r="E388" s="25"/>
    </row>
    <row r="389" s="16" customFormat="1" ht="18.75">
      <c r="E389" s="25"/>
    </row>
    <row r="390" s="16" customFormat="1" ht="18.75">
      <c r="E390" s="25"/>
    </row>
    <row r="391" s="16" customFormat="1" ht="18.75">
      <c r="E391" s="25"/>
    </row>
    <row r="392" s="16" customFormat="1" ht="18.75">
      <c r="E392" s="25"/>
    </row>
    <row r="393" s="16" customFormat="1" ht="18.75">
      <c r="E393" s="25"/>
    </row>
    <row r="394" s="16" customFormat="1" ht="18.75">
      <c r="E394" s="25"/>
    </row>
    <row r="395" s="16" customFormat="1" ht="18.75">
      <c r="E395" s="25"/>
    </row>
    <row r="396" s="16" customFormat="1" ht="18.75">
      <c r="E396" s="25"/>
    </row>
    <row r="397" s="16" customFormat="1" ht="18.75">
      <c r="E397" s="25"/>
    </row>
    <row r="398" s="16" customFormat="1" ht="18.75">
      <c r="E398" s="25"/>
    </row>
    <row r="399" s="16" customFormat="1" ht="18.75">
      <c r="E399" s="25"/>
    </row>
    <row r="400" s="16" customFormat="1" ht="18.75">
      <c r="E400" s="25"/>
    </row>
    <row r="401" s="16" customFormat="1" ht="18.75">
      <c r="E401" s="25"/>
    </row>
    <row r="402" s="16" customFormat="1" ht="18.75">
      <c r="E402" s="25"/>
    </row>
    <row r="403" s="16" customFormat="1" ht="18.75">
      <c r="E403" s="25"/>
    </row>
    <row r="404" s="16" customFormat="1" ht="18.75">
      <c r="E404" s="25"/>
    </row>
    <row r="405" s="16" customFormat="1" ht="18.75">
      <c r="E405" s="25"/>
    </row>
    <row r="406" s="16" customFormat="1" ht="18.75">
      <c r="E406" s="25"/>
    </row>
    <row r="407" s="16" customFormat="1" ht="18.75">
      <c r="E407" s="25"/>
    </row>
    <row r="408" s="16" customFormat="1" ht="18.75">
      <c r="E408" s="25"/>
    </row>
    <row r="409" s="16" customFormat="1" ht="18.75">
      <c r="E409" s="25"/>
    </row>
    <row r="410" s="16" customFormat="1" ht="18.75">
      <c r="E410" s="25"/>
    </row>
    <row r="411" s="16" customFormat="1" ht="18.75">
      <c r="E411" s="25"/>
    </row>
    <row r="412" s="16" customFormat="1" ht="18.75">
      <c r="E412" s="25"/>
    </row>
    <row r="413" s="16" customFormat="1" ht="18.75">
      <c r="E413" s="25"/>
    </row>
    <row r="414" s="16" customFormat="1" ht="18.75">
      <c r="E414" s="25"/>
    </row>
    <row r="415" s="16" customFormat="1" ht="18.75">
      <c r="E415" s="25"/>
    </row>
    <row r="416" s="16" customFormat="1" ht="18.75">
      <c r="E416" s="25"/>
    </row>
    <row r="417" s="16" customFormat="1" ht="18.75">
      <c r="E417" s="25"/>
    </row>
    <row r="418" s="16" customFormat="1" ht="18.75">
      <c r="E418" s="25"/>
    </row>
    <row r="419" s="16" customFormat="1" ht="18.75">
      <c r="E419" s="25"/>
    </row>
    <row r="420" s="16" customFormat="1" ht="18.75">
      <c r="E420" s="25"/>
    </row>
    <row r="421" s="16" customFormat="1" ht="18.75">
      <c r="E421" s="25"/>
    </row>
    <row r="422" s="16" customFormat="1" ht="18.75">
      <c r="E422" s="25"/>
    </row>
    <row r="423" s="16" customFormat="1" ht="18.75">
      <c r="E423" s="25"/>
    </row>
    <row r="424" s="16" customFormat="1" ht="18.75">
      <c r="E424" s="25"/>
    </row>
    <row r="425" s="16" customFormat="1" ht="18.75">
      <c r="E425" s="25"/>
    </row>
    <row r="426" s="16" customFormat="1" ht="18.75">
      <c r="E426" s="25"/>
    </row>
    <row r="427" s="16" customFormat="1" ht="18.75">
      <c r="E427" s="25"/>
    </row>
    <row r="428" s="16" customFormat="1" ht="18.75">
      <c r="E428" s="25"/>
    </row>
    <row r="429" s="16" customFormat="1" ht="18.75">
      <c r="E429" s="25"/>
    </row>
    <row r="430" s="16" customFormat="1" ht="18.75">
      <c r="E430" s="25"/>
    </row>
    <row r="431" s="16" customFormat="1" ht="18.75">
      <c r="E431" s="25"/>
    </row>
    <row r="432" s="16" customFormat="1" ht="18.75">
      <c r="E432" s="25"/>
    </row>
    <row r="433" s="16" customFormat="1" ht="18.75">
      <c r="E433" s="25"/>
    </row>
    <row r="434" s="16" customFormat="1" ht="18.75">
      <c r="E434" s="25"/>
    </row>
    <row r="435" s="16" customFormat="1" ht="18.75">
      <c r="E435" s="25"/>
    </row>
    <row r="436" s="16" customFormat="1" ht="18.75">
      <c r="E436" s="25"/>
    </row>
    <row r="437" s="16" customFormat="1" ht="18.75">
      <c r="E437" s="25"/>
    </row>
    <row r="438" s="16" customFormat="1" ht="18.75">
      <c r="E438" s="25"/>
    </row>
    <row r="439" s="16" customFormat="1" ht="18.75">
      <c r="E439" s="25"/>
    </row>
    <row r="440" s="16" customFormat="1" ht="18.75">
      <c r="E440" s="25"/>
    </row>
    <row r="441" s="16" customFormat="1" ht="18.75">
      <c r="E441" s="25"/>
    </row>
    <row r="442" s="16" customFormat="1" ht="18.75">
      <c r="E442" s="25"/>
    </row>
    <row r="443" s="16" customFormat="1" ht="18.75">
      <c r="E443" s="25"/>
    </row>
    <row r="444" s="16" customFormat="1" ht="18.75">
      <c r="E444" s="25"/>
    </row>
    <row r="445" s="16" customFormat="1" ht="18.75">
      <c r="E445" s="25"/>
    </row>
    <row r="446" s="16" customFormat="1" ht="18.75">
      <c r="E446" s="25"/>
    </row>
    <row r="447" s="16" customFormat="1" ht="18.75">
      <c r="E447" s="25"/>
    </row>
    <row r="448" s="16" customFormat="1" ht="18.75">
      <c r="E448" s="25"/>
    </row>
    <row r="449" s="16" customFormat="1" ht="18.75">
      <c r="E449" s="25"/>
    </row>
    <row r="450" s="16" customFormat="1" ht="18.75">
      <c r="E450" s="25"/>
    </row>
    <row r="451" s="16" customFormat="1" ht="18.75">
      <c r="E451" s="25"/>
    </row>
    <row r="452" s="16" customFormat="1" ht="18.75">
      <c r="E452" s="25"/>
    </row>
    <row r="453" s="16" customFormat="1" ht="18.75">
      <c r="E453" s="25"/>
    </row>
    <row r="454" s="16" customFormat="1" ht="18.75">
      <c r="E454" s="25"/>
    </row>
    <row r="455" s="16" customFormat="1" ht="18.75">
      <c r="E455" s="25"/>
    </row>
    <row r="456" s="16" customFormat="1" ht="18.75">
      <c r="E456" s="25"/>
    </row>
    <row r="457" s="16" customFormat="1" ht="18.75">
      <c r="E457" s="25"/>
    </row>
    <row r="458" s="16" customFormat="1" ht="18.75">
      <c r="E458" s="25"/>
    </row>
    <row r="459" s="16" customFormat="1" ht="18.75">
      <c r="E459" s="25"/>
    </row>
    <row r="460" s="16" customFormat="1" ht="18.75">
      <c r="E460" s="25"/>
    </row>
    <row r="461" s="16" customFormat="1" ht="18.75">
      <c r="E461" s="25"/>
    </row>
    <row r="462" s="16" customFormat="1" ht="18.75">
      <c r="E462" s="25"/>
    </row>
    <row r="463" s="16" customFormat="1" ht="18.75">
      <c r="E463" s="25"/>
    </row>
    <row r="464" s="16" customFormat="1" ht="18.75">
      <c r="E464" s="25"/>
    </row>
    <row r="465" s="16" customFormat="1" ht="18.75">
      <c r="E465" s="25"/>
    </row>
    <row r="466" s="16" customFormat="1" ht="18.75">
      <c r="E466" s="25"/>
    </row>
    <row r="467" s="16" customFormat="1" ht="18.75">
      <c r="E467" s="25"/>
    </row>
    <row r="468" s="16" customFormat="1" ht="18.75">
      <c r="E468" s="25"/>
    </row>
    <row r="469" s="16" customFormat="1" ht="18.75">
      <c r="E469" s="25"/>
    </row>
    <row r="470" s="16" customFormat="1" ht="18.75">
      <c r="E470" s="25"/>
    </row>
    <row r="471" s="16" customFormat="1" ht="18.75">
      <c r="E471" s="25"/>
    </row>
    <row r="472" s="16" customFormat="1" ht="18.75">
      <c r="E472" s="25"/>
    </row>
    <row r="473" s="16" customFormat="1" ht="18.75">
      <c r="E473" s="25"/>
    </row>
    <row r="474" s="16" customFormat="1" ht="18.75">
      <c r="E474" s="25"/>
    </row>
    <row r="475" s="16" customFormat="1" ht="18.75">
      <c r="E475" s="25"/>
    </row>
    <row r="476" s="16" customFormat="1" ht="18.75">
      <c r="E476" s="25"/>
    </row>
    <row r="477" s="16" customFormat="1" ht="18.75">
      <c r="E477" s="25"/>
    </row>
    <row r="478" s="16" customFormat="1" ht="18.75">
      <c r="E478" s="25"/>
    </row>
    <row r="479" s="16" customFormat="1" ht="18.75">
      <c r="E479" s="25"/>
    </row>
    <row r="480" s="16" customFormat="1" ht="18.75">
      <c r="E480" s="25"/>
    </row>
    <row r="481" s="16" customFormat="1" ht="18.75">
      <c r="E481" s="25"/>
    </row>
    <row r="482" s="16" customFormat="1" ht="18.75">
      <c r="E482" s="25"/>
    </row>
    <row r="483" s="16" customFormat="1" ht="18.75">
      <c r="E483" s="25"/>
    </row>
    <row r="484" s="16" customFormat="1" ht="18.75">
      <c r="E484" s="25"/>
    </row>
    <row r="485" s="16" customFormat="1" ht="18.75">
      <c r="E485" s="25"/>
    </row>
    <row r="486" s="16" customFormat="1" ht="18.75">
      <c r="E486" s="25"/>
    </row>
    <row r="487" s="16" customFormat="1" ht="18.75">
      <c r="E487" s="25"/>
    </row>
    <row r="488" s="16" customFormat="1" ht="18.75">
      <c r="E488" s="25"/>
    </row>
    <row r="489" s="16" customFormat="1" ht="18.75">
      <c r="E489" s="25"/>
    </row>
    <row r="490" s="16" customFormat="1" ht="18.75">
      <c r="E490" s="25"/>
    </row>
    <row r="491" s="16" customFormat="1" ht="18.75">
      <c r="E491" s="25"/>
    </row>
    <row r="492" s="16" customFormat="1" ht="18.75">
      <c r="E492" s="25"/>
    </row>
    <row r="493" s="16" customFormat="1" ht="18.75">
      <c r="E493" s="25"/>
    </row>
    <row r="494" s="16" customFormat="1" ht="18.75">
      <c r="E494" s="25"/>
    </row>
    <row r="495" s="16" customFormat="1" ht="18.75">
      <c r="E495" s="25"/>
    </row>
    <row r="496" s="16" customFormat="1" ht="18.75">
      <c r="E496" s="25"/>
    </row>
    <row r="497" s="16" customFormat="1" ht="18.75">
      <c r="E497" s="25"/>
    </row>
    <row r="498" s="16" customFormat="1" ht="18.75">
      <c r="E498" s="25"/>
    </row>
    <row r="499" s="16" customFormat="1" ht="18.75">
      <c r="E499" s="25"/>
    </row>
    <row r="500" s="16" customFormat="1" ht="18.75">
      <c r="E500" s="25"/>
    </row>
    <row r="501" s="16" customFormat="1" ht="18.75">
      <c r="E501" s="25"/>
    </row>
    <row r="502" s="16" customFormat="1" ht="18.75">
      <c r="E502" s="25"/>
    </row>
    <row r="503" s="16" customFormat="1" ht="18.75">
      <c r="E503" s="25"/>
    </row>
    <row r="504" s="16" customFormat="1" ht="18.75">
      <c r="E504" s="25"/>
    </row>
    <row r="505" s="16" customFormat="1" ht="18.75">
      <c r="E505" s="25"/>
    </row>
    <row r="506" s="16" customFormat="1" ht="18.75">
      <c r="E506" s="25"/>
    </row>
    <row r="507" s="16" customFormat="1" ht="18.75">
      <c r="E507" s="25"/>
    </row>
    <row r="508" s="16" customFormat="1" ht="18.75">
      <c r="E508" s="25"/>
    </row>
    <row r="509" s="16" customFormat="1" ht="18.75">
      <c r="E509" s="25"/>
    </row>
    <row r="510" s="16" customFormat="1" ht="18.75">
      <c r="E510" s="25"/>
    </row>
    <row r="511" s="16" customFormat="1" ht="18.75">
      <c r="E511" s="25"/>
    </row>
    <row r="512" s="16" customFormat="1" ht="18.75">
      <c r="E512" s="25"/>
    </row>
    <row r="513" s="16" customFormat="1" ht="18.75">
      <c r="E513" s="25"/>
    </row>
    <row r="514" s="16" customFormat="1" ht="18.75">
      <c r="E514" s="25"/>
    </row>
    <row r="515" s="16" customFormat="1" ht="18.75">
      <c r="E515" s="25"/>
    </row>
    <row r="516" s="16" customFormat="1" ht="18.75">
      <c r="E516" s="25"/>
    </row>
    <row r="517" s="16" customFormat="1" ht="18.75">
      <c r="E517" s="25"/>
    </row>
    <row r="518" s="16" customFormat="1" ht="18.75">
      <c r="E518" s="25"/>
    </row>
    <row r="519" s="16" customFormat="1" ht="18.75">
      <c r="E519" s="25"/>
    </row>
    <row r="520" s="16" customFormat="1" ht="18.75">
      <c r="E520" s="25"/>
    </row>
    <row r="521" s="16" customFormat="1" ht="18.75">
      <c r="E521" s="25"/>
    </row>
    <row r="522" s="16" customFormat="1" ht="18.75">
      <c r="E522" s="25"/>
    </row>
    <row r="523" s="16" customFormat="1" ht="18.75">
      <c r="E523" s="25"/>
    </row>
    <row r="524" s="16" customFormat="1" ht="18.75">
      <c r="E524" s="25"/>
    </row>
    <row r="525" s="16" customFormat="1" ht="18.75">
      <c r="E525" s="25"/>
    </row>
    <row r="526" s="16" customFormat="1" ht="18.75">
      <c r="E526" s="25"/>
    </row>
    <row r="527" s="16" customFormat="1" ht="18.75">
      <c r="E527" s="25"/>
    </row>
    <row r="528" s="16" customFormat="1" ht="18.75">
      <c r="E528" s="25"/>
    </row>
    <row r="529" s="16" customFormat="1" ht="18.75">
      <c r="E529" s="25"/>
    </row>
    <row r="530" s="16" customFormat="1" ht="18.75">
      <c r="E530" s="25"/>
    </row>
    <row r="531" s="16" customFormat="1" ht="18.75">
      <c r="E531" s="25"/>
    </row>
    <row r="532" s="16" customFormat="1" ht="18.75">
      <c r="E532" s="25"/>
    </row>
    <row r="533" s="16" customFormat="1" ht="18.75">
      <c r="E533" s="25"/>
    </row>
    <row r="534" s="16" customFormat="1" ht="18.75">
      <c r="E534" s="25"/>
    </row>
    <row r="535" s="16" customFormat="1" ht="18.75">
      <c r="E535" s="25"/>
    </row>
    <row r="536" s="16" customFormat="1" ht="18.75">
      <c r="E536" s="25"/>
    </row>
    <row r="537" s="16" customFormat="1" ht="18.75">
      <c r="E537" s="25"/>
    </row>
    <row r="538" s="16" customFormat="1" ht="18.75">
      <c r="E538" s="25"/>
    </row>
    <row r="539" s="16" customFormat="1" ht="18.75">
      <c r="E539" s="25"/>
    </row>
    <row r="540" s="16" customFormat="1" ht="18.75">
      <c r="E540" s="25"/>
    </row>
    <row r="541" s="16" customFormat="1" ht="18.75">
      <c r="E541" s="25"/>
    </row>
    <row r="542" s="16" customFormat="1" ht="18.75">
      <c r="E542" s="25"/>
    </row>
    <row r="543" s="16" customFormat="1" ht="18.75">
      <c r="E543" s="25"/>
    </row>
    <row r="544" s="16" customFormat="1" ht="18.75">
      <c r="E544" s="25"/>
    </row>
    <row r="545" s="16" customFormat="1" ht="18.75">
      <c r="E545" s="25"/>
    </row>
    <row r="546" s="16" customFormat="1" ht="18.75">
      <c r="E546" s="25"/>
    </row>
    <row r="547" s="16" customFormat="1" ht="18.75">
      <c r="E547" s="25"/>
    </row>
    <row r="548" s="16" customFormat="1" ht="18.75">
      <c r="E548" s="25"/>
    </row>
    <row r="549" s="16" customFormat="1" ht="18.75">
      <c r="E549" s="25"/>
    </row>
    <row r="550" s="16" customFormat="1" ht="18.75">
      <c r="E550" s="25"/>
    </row>
    <row r="551" s="16" customFormat="1" ht="18.75">
      <c r="E551" s="25"/>
    </row>
    <row r="552" s="16" customFormat="1" ht="18.75">
      <c r="E552" s="25"/>
    </row>
    <row r="553" s="16" customFormat="1" ht="18.75">
      <c r="E553" s="25"/>
    </row>
    <row r="554" s="16" customFormat="1" ht="18.75">
      <c r="E554" s="25"/>
    </row>
    <row r="555" s="16" customFormat="1" ht="18.75">
      <c r="E555" s="25"/>
    </row>
    <row r="556" s="16" customFormat="1" ht="18.75">
      <c r="E556" s="25"/>
    </row>
    <row r="557" s="16" customFormat="1" ht="18.75">
      <c r="E557" s="25"/>
    </row>
    <row r="558" s="16" customFormat="1" ht="18.75">
      <c r="E558" s="25"/>
    </row>
    <row r="559" s="16" customFormat="1" ht="18.75">
      <c r="E559" s="25"/>
    </row>
    <row r="560" s="16" customFormat="1" ht="18.75">
      <c r="E560" s="25"/>
    </row>
    <row r="561" s="16" customFormat="1" ht="18.75">
      <c r="E561" s="25"/>
    </row>
    <row r="562" s="16" customFormat="1" ht="18.75">
      <c r="E562" s="25"/>
    </row>
    <row r="563" s="16" customFormat="1" ht="18.75">
      <c r="E563" s="25"/>
    </row>
    <row r="564" s="16" customFormat="1" ht="18.75">
      <c r="E564" s="25"/>
    </row>
    <row r="565" s="16" customFormat="1" ht="18.75">
      <c r="E565" s="25"/>
    </row>
    <row r="566" s="16" customFormat="1" ht="18.75">
      <c r="E566" s="25"/>
    </row>
    <row r="567" s="16" customFormat="1" ht="18.75">
      <c r="E567" s="25"/>
    </row>
    <row r="568" s="16" customFormat="1" ht="18.75">
      <c r="E568" s="25"/>
    </row>
    <row r="569" s="16" customFormat="1" ht="18.75">
      <c r="E569" s="25"/>
    </row>
    <row r="570" s="16" customFormat="1" ht="18.75">
      <c r="E570" s="25"/>
    </row>
    <row r="571" s="16" customFormat="1" ht="18.75">
      <c r="E571" s="25"/>
    </row>
    <row r="572" s="16" customFormat="1" ht="18.75">
      <c r="E572" s="25"/>
    </row>
    <row r="573" s="16" customFormat="1" ht="18.75">
      <c r="E573" s="25"/>
    </row>
    <row r="574" s="16" customFormat="1" ht="18.75">
      <c r="E574" s="25"/>
    </row>
    <row r="575" s="16" customFormat="1" ht="18.75">
      <c r="E575" s="25"/>
    </row>
    <row r="576" s="16" customFormat="1" ht="18.75">
      <c r="E576" s="25"/>
    </row>
    <row r="577" s="16" customFormat="1" ht="18.75">
      <c r="E577" s="25"/>
    </row>
    <row r="578" s="16" customFormat="1" ht="18.75">
      <c r="E578" s="25"/>
    </row>
    <row r="579" s="16" customFormat="1" ht="18.75">
      <c r="E579" s="25"/>
    </row>
    <row r="580" s="16" customFormat="1" ht="18.75">
      <c r="E580" s="25"/>
    </row>
    <row r="581" s="16" customFormat="1" ht="18.75">
      <c r="E581" s="25"/>
    </row>
    <row r="582" s="16" customFormat="1" ht="18.75">
      <c r="E582" s="25"/>
    </row>
    <row r="583" s="16" customFormat="1" ht="18.75">
      <c r="E583" s="25"/>
    </row>
    <row r="584" s="16" customFormat="1" ht="18.75">
      <c r="E584" s="25"/>
    </row>
    <row r="585" s="16" customFormat="1" ht="18.75">
      <c r="E585" s="25"/>
    </row>
    <row r="586" s="16" customFormat="1" ht="18.75">
      <c r="E586" s="25"/>
    </row>
    <row r="587" s="16" customFormat="1" ht="18.75">
      <c r="E587" s="25"/>
    </row>
    <row r="588" s="16" customFormat="1" ht="18.75">
      <c r="E588" s="25"/>
    </row>
    <row r="589" s="16" customFormat="1" ht="18.75">
      <c r="E589" s="25"/>
    </row>
    <row r="590" s="16" customFormat="1" ht="18.75">
      <c r="E590" s="25"/>
    </row>
    <row r="591" s="16" customFormat="1" ht="18.75">
      <c r="E591" s="25"/>
    </row>
    <row r="592" s="16" customFormat="1" ht="18.75">
      <c r="E592" s="25"/>
    </row>
    <row r="593" s="16" customFormat="1" ht="18.75">
      <c r="E593" s="25"/>
    </row>
    <row r="594" s="16" customFormat="1" ht="18.75">
      <c r="E594" s="25"/>
    </row>
    <row r="595" s="16" customFormat="1" ht="18.75">
      <c r="E595" s="25"/>
    </row>
    <row r="596" s="16" customFormat="1" ht="18.75">
      <c r="E596" s="25"/>
    </row>
    <row r="597" s="16" customFormat="1" ht="18.75">
      <c r="E597" s="25"/>
    </row>
    <row r="598" s="16" customFormat="1" ht="18.75">
      <c r="E598" s="25"/>
    </row>
    <row r="599" s="16" customFormat="1" ht="18.75">
      <c r="E599" s="25"/>
    </row>
    <row r="600" s="16" customFormat="1" ht="18.75">
      <c r="E600" s="25"/>
    </row>
    <row r="601" s="16" customFormat="1" ht="18.75">
      <c r="E601" s="25"/>
    </row>
    <row r="602" s="16" customFormat="1" ht="18.75">
      <c r="E602" s="25"/>
    </row>
    <row r="603" s="16" customFormat="1" ht="18.75">
      <c r="E603" s="25"/>
    </row>
    <row r="604" s="16" customFormat="1" ht="18.75">
      <c r="E604" s="25"/>
    </row>
    <row r="605" s="16" customFormat="1" ht="18.75">
      <c r="E605" s="25"/>
    </row>
    <row r="606" s="16" customFormat="1" ht="18.75">
      <c r="E606" s="25"/>
    </row>
    <row r="607" s="16" customFormat="1" ht="18.75">
      <c r="E607" s="25"/>
    </row>
    <row r="608" s="16" customFormat="1" ht="18.75">
      <c r="E608" s="25"/>
    </row>
    <row r="609" s="16" customFormat="1" ht="18.75">
      <c r="E609" s="25"/>
    </row>
    <row r="610" s="16" customFormat="1" ht="18.75">
      <c r="E610" s="25"/>
    </row>
    <row r="611" s="16" customFormat="1" ht="18.75">
      <c r="E611" s="25"/>
    </row>
    <row r="612" s="16" customFormat="1" ht="18.75">
      <c r="E612" s="25"/>
    </row>
    <row r="613" s="16" customFormat="1" ht="18.75">
      <c r="E613" s="25"/>
    </row>
    <row r="614" s="16" customFormat="1" ht="18.75">
      <c r="E614" s="25"/>
    </row>
    <row r="615" s="16" customFormat="1" ht="18.75">
      <c r="E615" s="25"/>
    </row>
    <row r="616" s="16" customFormat="1" ht="18.75">
      <c r="E616" s="25"/>
    </row>
    <row r="617" s="16" customFormat="1" ht="18.75">
      <c r="E617" s="25"/>
    </row>
    <row r="618" s="16" customFormat="1" ht="18.75">
      <c r="E618" s="25"/>
    </row>
    <row r="619" s="16" customFormat="1" ht="18.75">
      <c r="E619" s="25"/>
    </row>
    <row r="620" s="16" customFormat="1" ht="18.75">
      <c r="E620" s="25"/>
    </row>
    <row r="621" s="16" customFormat="1" ht="18.75">
      <c r="E621" s="25"/>
    </row>
    <row r="622" s="16" customFormat="1" ht="18.75">
      <c r="E622" s="25"/>
    </row>
    <row r="623" s="16" customFormat="1" ht="18.75">
      <c r="E623" s="25"/>
    </row>
    <row r="624" s="16" customFormat="1" ht="18.75">
      <c r="E624" s="25"/>
    </row>
    <row r="625" s="16" customFormat="1" ht="18.75">
      <c r="E625" s="25"/>
    </row>
    <row r="626" s="16" customFormat="1" ht="18.75">
      <c r="E626" s="25"/>
    </row>
    <row r="627" s="16" customFormat="1" ht="18.75">
      <c r="E627" s="25"/>
    </row>
    <row r="628" s="16" customFormat="1" ht="18.75">
      <c r="E628" s="25"/>
    </row>
    <row r="629" s="16" customFormat="1" ht="18.75">
      <c r="E629" s="25"/>
    </row>
    <row r="630" s="16" customFormat="1" ht="18.75">
      <c r="E630" s="25"/>
    </row>
    <row r="631" s="16" customFormat="1" ht="18.75">
      <c r="E631" s="25"/>
    </row>
    <row r="632" s="16" customFormat="1" ht="18.75">
      <c r="E632" s="25"/>
    </row>
    <row r="633" s="16" customFormat="1" ht="18.75">
      <c r="E633" s="25"/>
    </row>
    <row r="634" s="16" customFormat="1" ht="18.75">
      <c r="E634" s="25"/>
    </row>
    <row r="635" s="16" customFormat="1" ht="18.75">
      <c r="E635" s="25"/>
    </row>
    <row r="636" s="16" customFormat="1" ht="18.75">
      <c r="E636" s="25"/>
    </row>
    <row r="637" s="16" customFormat="1" ht="18.75">
      <c r="E637" s="25"/>
    </row>
    <row r="638" s="16" customFormat="1" ht="18.75">
      <c r="E638" s="25"/>
    </row>
    <row r="639" s="16" customFormat="1" ht="18.75">
      <c r="E639" s="25"/>
    </row>
    <row r="640" s="16" customFormat="1" ht="18.75">
      <c r="E640" s="25"/>
    </row>
    <row r="641" s="16" customFormat="1" ht="18.75">
      <c r="E641" s="25"/>
    </row>
    <row r="642" s="16" customFormat="1" ht="18.75">
      <c r="E642" s="25"/>
    </row>
    <row r="643" s="16" customFormat="1" ht="18.75">
      <c r="E643" s="25"/>
    </row>
    <row r="644" s="16" customFormat="1" ht="18.75">
      <c r="E644" s="25"/>
    </row>
    <row r="645" s="16" customFormat="1" ht="18.75">
      <c r="E645" s="25"/>
    </row>
    <row r="646" s="16" customFormat="1" ht="18.75">
      <c r="E646" s="25"/>
    </row>
    <row r="647" s="16" customFormat="1" ht="18.75">
      <c r="E647" s="25"/>
    </row>
    <row r="648" s="16" customFormat="1" ht="18.75">
      <c r="E648" s="25"/>
    </row>
    <row r="649" s="16" customFormat="1" ht="18.75">
      <c r="E649" s="25"/>
    </row>
    <row r="650" s="16" customFormat="1" ht="18.75">
      <c r="E650" s="25"/>
    </row>
    <row r="651" s="16" customFormat="1" ht="18.75">
      <c r="E651" s="25"/>
    </row>
    <row r="652" s="16" customFormat="1" ht="18.75">
      <c r="E652" s="25"/>
    </row>
    <row r="653" s="16" customFormat="1" ht="18.75">
      <c r="E653" s="25"/>
    </row>
    <row r="654" s="16" customFormat="1" ht="18.75">
      <c r="E654" s="25"/>
    </row>
    <row r="655" s="16" customFormat="1" ht="18.75">
      <c r="E655" s="25"/>
    </row>
    <row r="656" s="16" customFormat="1" ht="18.75">
      <c r="E656" s="25"/>
    </row>
    <row r="657" s="16" customFormat="1" ht="18.75">
      <c r="E657" s="25"/>
    </row>
    <row r="658" s="16" customFormat="1" ht="18.75">
      <c r="E658" s="25"/>
    </row>
    <row r="659" s="16" customFormat="1" ht="18.75">
      <c r="E659" s="25"/>
    </row>
    <row r="660" s="16" customFormat="1" ht="18.75">
      <c r="E660" s="25"/>
    </row>
    <row r="661" s="16" customFormat="1" ht="18.75">
      <c r="E661" s="25"/>
    </row>
    <row r="662" s="16" customFormat="1" ht="18.75">
      <c r="E662" s="25"/>
    </row>
    <row r="663" s="16" customFormat="1" ht="18.75">
      <c r="E663" s="25"/>
    </row>
    <row r="664" s="16" customFormat="1" ht="18.75">
      <c r="E664" s="25"/>
    </row>
    <row r="665" s="16" customFormat="1" ht="18.75">
      <c r="E665" s="25"/>
    </row>
    <row r="666" s="16" customFormat="1" ht="18.75">
      <c r="E666" s="25"/>
    </row>
    <row r="667" s="16" customFormat="1" ht="18.75">
      <c r="E667" s="25"/>
    </row>
    <row r="668" s="16" customFormat="1" ht="18.75">
      <c r="E668" s="25"/>
    </row>
    <row r="669" s="16" customFormat="1" ht="18.75">
      <c r="E669" s="25"/>
    </row>
    <row r="670" s="16" customFormat="1" ht="18.75">
      <c r="E670" s="25"/>
    </row>
    <row r="671" s="16" customFormat="1" ht="18.75">
      <c r="E671" s="25"/>
    </row>
    <row r="672" s="16" customFormat="1" ht="18.75">
      <c r="E672" s="25"/>
    </row>
    <row r="673" s="16" customFormat="1" ht="18.75">
      <c r="E673" s="25"/>
    </row>
    <row r="674" s="16" customFormat="1" ht="18.75">
      <c r="E674" s="25"/>
    </row>
    <row r="675" s="16" customFormat="1" ht="18.75">
      <c r="E675" s="25"/>
    </row>
    <row r="676" s="16" customFormat="1" ht="18.75">
      <c r="E676" s="25"/>
    </row>
    <row r="677" s="16" customFormat="1" ht="18.75">
      <c r="E677" s="25"/>
    </row>
    <row r="678" s="16" customFormat="1" ht="18.75">
      <c r="E678" s="25"/>
    </row>
    <row r="679" s="16" customFormat="1" ht="18.75">
      <c r="E679" s="25"/>
    </row>
    <row r="680" s="16" customFormat="1" ht="18.75">
      <c r="E680" s="25"/>
    </row>
    <row r="681" s="16" customFormat="1" ht="18.75">
      <c r="E681" s="25"/>
    </row>
    <row r="682" s="16" customFormat="1" ht="18.75">
      <c r="E682" s="25"/>
    </row>
    <row r="683" s="16" customFormat="1" ht="18.75">
      <c r="E683" s="25"/>
    </row>
    <row r="684" s="16" customFormat="1" ht="18.75">
      <c r="E684" s="25"/>
    </row>
    <row r="685" s="16" customFormat="1" ht="18.75">
      <c r="E685" s="25"/>
    </row>
    <row r="686" s="16" customFormat="1" ht="18.75">
      <c r="E686" s="25"/>
    </row>
    <row r="687" s="16" customFormat="1" ht="18.75">
      <c r="E687" s="25"/>
    </row>
    <row r="688" s="16" customFormat="1" ht="18.75">
      <c r="E688" s="25"/>
    </row>
    <row r="689" s="16" customFormat="1" ht="18.75">
      <c r="E689" s="25"/>
    </row>
    <row r="690" s="16" customFormat="1" ht="18.75">
      <c r="E690" s="25"/>
    </row>
    <row r="691" s="16" customFormat="1" ht="18.75">
      <c r="E691" s="25"/>
    </row>
    <row r="692" s="16" customFormat="1" ht="18.75">
      <c r="E692" s="25"/>
    </row>
    <row r="693" s="16" customFormat="1" ht="18.75">
      <c r="E693" s="25"/>
    </row>
    <row r="694" s="16" customFormat="1" ht="18.75">
      <c r="E694" s="25"/>
    </row>
    <row r="695" s="16" customFormat="1" ht="18.75">
      <c r="E695" s="25"/>
    </row>
    <row r="696" s="16" customFormat="1" ht="18.75">
      <c r="E696" s="25"/>
    </row>
    <row r="697" s="16" customFormat="1" ht="18.75">
      <c r="E697" s="25"/>
    </row>
    <row r="698" s="16" customFormat="1" ht="18.75">
      <c r="E698" s="25"/>
    </row>
    <row r="699" s="16" customFormat="1" ht="18.75">
      <c r="E699" s="25"/>
    </row>
    <row r="700" s="16" customFormat="1" ht="18.75">
      <c r="E700" s="25"/>
    </row>
    <row r="701" s="16" customFormat="1" ht="18.75">
      <c r="E701" s="25"/>
    </row>
    <row r="702" s="16" customFormat="1" ht="18.75">
      <c r="E702" s="25"/>
    </row>
    <row r="703" s="16" customFormat="1" ht="18.75">
      <c r="E703" s="25"/>
    </row>
    <row r="704" s="16" customFormat="1" ht="18.75">
      <c r="E704" s="25"/>
    </row>
    <row r="705" s="16" customFormat="1" ht="18.75">
      <c r="E705" s="25"/>
    </row>
    <row r="706" s="16" customFormat="1" ht="18.75">
      <c r="E706" s="25"/>
    </row>
    <row r="707" s="16" customFormat="1" ht="18.75">
      <c r="E707" s="25"/>
    </row>
    <row r="708" s="16" customFormat="1" ht="18.75">
      <c r="E708" s="25"/>
    </row>
    <row r="709" s="16" customFormat="1" ht="18.75">
      <c r="E709" s="25"/>
    </row>
    <row r="710" s="16" customFormat="1" ht="18.75">
      <c r="E710" s="25"/>
    </row>
    <row r="711" s="16" customFormat="1" ht="18.75">
      <c r="E711" s="25"/>
    </row>
    <row r="712" s="16" customFormat="1" ht="18.75">
      <c r="E712" s="25"/>
    </row>
    <row r="713" s="16" customFormat="1" ht="18.75">
      <c r="E713" s="25"/>
    </row>
    <row r="714" s="16" customFormat="1" ht="18.75">
      <c r="E714" s="25"/>
    </row>
    <row r="715" s="16" customFormat="1" ht="18.75">
      <c r="E715" s="25"/>
    </row>
    <row r="716" s="16" customFormat="1" ht="18.75">
      <c r="E716" s="25"/>
    </row>
    <row r="717" s="16" customFormat="1" ht="18.75">
      <c r="E717" s="25"/>
    </row>
    <row r="718" s="16" customFormat="1" ht="18.75">
      <c r="E718" s="25"/>
    </row>
    <row r="719" s="16" customFormat="1" ht="18.75">
      <c r="E719" s="25"/>
    </row>
    <row r="720" s="16" customFormat="1" ht="18.75">
      <c r="E720" s="25"/>
    </row>
    <row r="721" s="16" customFormat="1" ht="18.75">
      <c r="E721" s="25"/>
    </row>
    <row r="722" s="16" customFormat="1" ht="18.75">
      <c r="E722" s="25"/>
    </row>
    <row r="723" s="16" customFormat="1" ht="18.75">
      <c r="E723" s="25"/>
    </row>
    <row r="724" s="16" customFormat="1" ht="18.75">
      <c r="E724" s="25"/>
    </row>
    <row r="725" s="16" customFormat="1" ht="18.75">
      <c r="E725" s="25"/>
    </row>
    <row r="726" s="16" customFormat="1" ht="18.75">
      <c r="E726" s="25"/>
    </row>
    <row r="727" s="16" customFormat="1" ht="18.75">
      <c r="E727" s="25"/>
    </row>
    <row r="728" s="16" customFormat="1" ht="18.75">
      <c r="E728" s="25"/>
    </row>
    <row r="729" s="16" customFormat="1" ht="18.75">
      <c r="E729" s="25"/>
    </row>
    <row r="730" s="16" customFormat="1" ht="18.75">
      <c r="E730" s="25"/>
    </row>
    <row r="731" s="16" customFormat="1" ht="18.75">
      <c r="E731" s="25"/>
    </row>
    <row r="732" s="16" customFormat="1" ht="18.75">
      <c r="E732" s="25"/>
    </row>
    <row r="733" s="16" customFormat="1" ht="18.75">
      <c r="E733" s="25"/>
    </row>
    <row r="734" s="16" customFormat="1" ht="18.75">
      <c r="E734" s="25"/>
    </row>
    <row r="735" s="16" customFormat="1" ht="18.75">
      <c r="E735" s="25"/>
    </row>
    <row r="736" s="16" customFormat="1" ht="18.75">
      <c r="E736" s="25"/>
    </row>
    <row r="737" s="16" customFormat="1" ht="18.75">
      <c r="E737" s="25"/>
    </row>
    <row r="738" s="16" customFormat="1" ht="18.75">
      <c r="E738" s="25"/>
    </row>
    <row r="739" s="16" customFormat="1" ht="18.75">
      <c r="E739" s="25"/>
    </row>
    <row r="740" s="16" customFormat="1" ht="18.75">
      <c r="E740" s="25"/>
    </row>
    <row r="741" s="16" customFormat="1" ht="18.75">
      <c r="E741" s="25"/>
    </row>
    <row r="742" s="16" customFormat="1" ht="18.75">
      <c r="E742" s="25"/>
    </row>
    <row r="743" s="16" customFormat="1" ht="18.75">
      <c r="E743" s="25"/>
    </row>
    <row r="744" s="16" customFormat="1" ht="18.75">
      <c r="E744" s="25"/>
    </row>
    <row r="745" s="16" customFormat="1" ht="18.75">
      <c r="E745" s="25"/>
    </row>
    <row r="746" s="16" customFormat="1" ht="18.75">
      <c r="E746" s="25"/>
    </row>
    <row r="747" s="16" customFormat="1" ht="18.75">
      <c r="E747" s="25"/>
    </row>
    <row r="748" s="16" customFormat="1" ht="18.75">
      <c r="E748" s="25"/>
    </row>
    <row r="749" s="16" customFormat="1" ht="18.75">
      <c r="E749" s="25"/>
    </row>
    <row r="750" s="16" customFormat="1" ht="18.75">
      <c r="E750" s="25"/>
    </row>
    <row r="751" s="16" customFormat="1" ht="18.75">
      <c r="E751" s="25"/>
    </row>
    <row r="752" s="16" customFormat="1" ht="18.75">
      <c r="E752" s="25"/>
    </row>
    <row r="753" s="16" customFormat="1" ht="18.75">
      <c r="E753" s="25"/>
    </row>
    <row r="754" s="16" customFormat="1" ht="18.75">
      <c r="E754" s="25"/>
    </row>
    <row r="755" s="16" customFormat="1" ht="18.75">
      <c r="E755" s="25"/>
    </row>
    <row r="756" s="16" customFormat="1" ht="18.75">
      <c r="E756" s="25"/>
    </row>
    <row r="757" s="16" customFormat="1" ht="18.75">
      <c r="E757" s="25"/>
    </row>
    <row r="758" s="16" customFormat="1" ht="18.75">
      <c r="E758" s="25"/>
    </row>
    <row r="759" s="16" customFormat="1" ht="18.75">
      <c r="E759" s="25"/>
    </row>
    <row r="760" s="16" customFormat="1" ht="18.75">
      <c r="E760" s="25"/>
    </row>
    <row r="761" s="16" customFormat="1" ht="18.75">
      <c r="E761" s="25"/>
    </row>
    <row r="762" s="16" customFormat="1" ht="18.75">
      <c r="E762" s="25"/>
    </row>
    <row r="763" s="16" customFormat="1" ht="18.75">
      <c r="E763" s="25"/>
    </row>
    <row r="764" s="16" customFormat="1" ht="18.75">
      <c r="E764" s="25"/>
    </row>
    <row r="765" s="16" customFormat="1" ht="18.75">
      <c r="E765" s="25"/>
    </row>
    <row r="766" s="16" customFormat="1" ht="18.75">
      <c r="E766" s="25"/>
    </row>
    <row r="767" s="16" customFormat="1" ht="18.75">
      <c r="E767" s="25"/>
    </row>
    <row r="768" s="16" customFormat="1" ht="18.75">
      <c r="E768" s="25"/>
    </row>
    <row r="769" s="16" customFormat="1" ht="18.75">
      <c r="E769" s="25"/>
    </row>
    <row r="770" s="16" customFormat="1" ht="18.75">
      <c r="E770" s="25"/>
    </row>
    <row r="771" s="16" customFormat="1" ht="18.75">
      <c r="E771" s="25"/>
    </row>
    <row r="772" s="16" customFormat="1" ht="18.75">
      <c r="E772" s="25"/>
    </row>
    <row r="773" s="16" customFormat="1" ht="18.75">
      <c r="E773" s="25"/>
    </row>
    <row r="774" s="16" customFormat="1" ht="18.75">
      <c r="E774" s="25"/>
    </row>
    <row r="775" s="16" customFormat="1" ht="18.75">
      <c r="E775" s="25"/>
    </row>
    <row r="776" s="16" customFormat="1" ht="18.75">
      <c r="E776" s="25"/>
    </row>
    <row r="777" s="16" customFormat="1" ht="18.75">
      <c r="E777" s="25"/>
    </row>
    <row r="778" s="16" customFormat="1" ht="18.75">
      <c r="E778" s="25"/>
    </row>
    <row r="779" s="16" customFormat="1" ht="18.75">
      <c r="E779" s="25"/>
    </row>
    <row r="780" s="16" customFormat="1" ht="18.75">
      <c r="E780" s="25"/>
    </row>
    <row r="781" s="16" customFormat="1" ht="18.75">
      <c r="E781" s="25"/>
    </row>
    <row r="782" s="16" customFormat="1" ht="18.75">
      <c r="E782" s="25"/>
    </row>
    <row r="783" s="16" customFormat="1" ht="18.75">
      <c r="E783" s="25"/>
    </row>
    <row r="784" s="16" customFormat="1" ht="18.75">
      <c r="E784" s="25"/>
    </row>
    <row r="785" s="16" customFormat="1" ht="18.75">
      <c r="E785" s="25"/>
    </row>
    <row r="786" s="16" customFormat="1" ht="18.75">
      <c r="E786" s="25"/>
    </row>
    <row r="787" s="16" customFormat="1" ht="18.75">
      <c r="E787" s="25"/>
    </row>
    <row r="788" s="16" customFormat="1" ht="18.75">
      <c r="E788" s="25"/>
    </row>
    <row r="789" s="16" customFormat="1" ht="18.75">
      <c r="E789" s="25"/>
    </row>
    <row r="790" s="16" customFormat="1" ht="18.75">
      <c r="E790" s="25"/>
    </row>
    <row r="791" s="16" customFormat="1" ht="18.75">
      <c r="E791" s="25"/>
    </row>
    <row r="792" s="16" customFormat="1" ht="18.75">
      <c r="E792" s="25"/>
    </row>
    <row r="793" s="16" customFormat="1" ht="18.75">
      <c r="E793" s="25"/>
    </row>
    <row r="794" s="16" customFormat="1" ht="18.75">
      <c r="E794" s="25"/>
    </row>
    <row r="795" s="16" customFormat="1" ht="18.75">
      <c r="E795" s="25"/>
    </row>
    <row r="796" s="16" customFormat="1" ht="18.75">
      <c r="E796" s="25"/>
    </row>
    <row r="797" s="16" customFormat="1" ht="18.75">
      <c r="E797" s="25"/>
    </row>
    <row r="798" s="16" customFormat="1" ht="18.75">
      <c r="E798" s="25"/>
    </row>
    <row r="799" s="16" customFormat="1" ht="18.75">
      <c r="E799" s="25"/>
    </row>
    <row r="800" s="16" customFormat="1" ht="18.75">
      <c r="E800" s="25"/>
    </row>
    <row r="801" s="16" customFormat="1" ht="18.75">
      <c r="E801" s="25"/>
    </row>
    <row r="802" s="16" customFormat="1" ht="18.75">
      <c r="E802" s="25"/>
    </row>
    <row r="803" s="16" customFormat="1" ht="18.75">
      <c r="E803" s="25"/>
    </row>
    <row r="804" s="16" customFormat="1" ht="18.75">
      <c r="E804" s="25"/>
    </row>
    <row r="805" s="16" customFormat="1" ht="18.75">
      <c r="E805" s="25"/>
    </row>
    <row r="806" s="16" customFormat="1" ht="18.75">
      <c r="E806" s="25"/>
    </row>
    <row r="807" s="16" customFormat="1" ht="18.75">
      <c r="E807" s="25"/>
    </row>
    <row r="808" s="16" customFormat="1" ht="18.75">
      <c r="E808" s="25"/>
    </row>
    <row r="809" s="16" customFormat="1" ht="18.75">
      <c r="E809" s="25"/>
    </row>
    <row r="810" s="16" customFormat="1" ht="18.75">
      <c r="E810" s="25"/>
    </row>
    <row r="811" s="16" customFormat="1" ht="18.75">
      <c r="E811" s="25"/>
    </row>
    <row r="812" s="16" customFormat="1" ht="18.75">
      <c r="E812" s="25"/>
    </row>
    <row r="813" s="16" customFormat="1" ht="18.75">
      <c r="E813" s="25"/>
    </row>
    <row r="814" s="16" customFormat="1" ht="18.75">
      <c r="E814" s="25"/>
    </row>
    <row r="815" s="16" customFormat="1" ht="18.75">
      <c r="E815" s="25"/>
    </row>
    <row r="816" s="16" customFormat="1" ht="18.75">
      <c r="E816" s="25"/>
    </row>
    <row r="817" s="16" customFormat="1" ht="18.75">
      <c r="E817" s="25"/>
    </row>
    <row r="818" s="16" customFormat="1" ht="18.75">
      <c r="E818" s="25"/>
    </row>
    <row r="819" s="16" customFormat="1" ht="18.75">
      <c r="E819" s="25"/>
    </row>
    <row r="820" s="16" customFormat="1" ht="18.75">
      <c r="E820" s="25"/>
    </row>
    <row r="821" s="16" customFormat="1" ht="18.75">
      <c r="E821" s="25"/>
    </row>
    <row r="822" s="16" customFormat="1" ht="18.75">
      <c r="E822" s="25"/>
    </row>
    <row r="823" s="16" customFormat="1" ht="18.75">
      <c r="E823" s="25"/>
    </row>
    <row r="824" s="16" customFormat="1" ht="18.75">
      <c r="E824" s="25"/>
    </row>
    <row r="825" s="16" customFormat="1" ht="18.75">
      <c r="E825" s="25"/>
    </row>
    <row r="826" s="16" customFormat="1" ht="18.75">
      <c r="E826" s="25"/>
    </row>
    <row r="827" s="16" customFormat="1" ht="18.75">
      <c r="E827" s="25"/>
    </row>
    <row r="828" s="16" customFormat="1" ht="18.75">
      <c r="E828" s="25"/>
    </row>
    <row r="829" s="16" customFormat="1" ht="18.75">
      <c r="E829" s="25"/>
    </row>
    <row r="830" s="16" customFormat="1" ht="18.75">
      <c r="E830" s="25"/>
    </row>
    <row r="831" s="16" customFormat="1" ht="18.75">
      <c r="E831" s="25"/>
    </row>
    <row r="832" s="16" customFormat="1" ht="18.75">
      <c r="E832" s="25"/>
    </row>
    <row r="833" s="16" customFormat="1" ht="18.75">
      <c r="E833" s="25"/>
    </row>
    <row r="834" s="16" customFormat="1" ht="18.75">
      <c r="E834" s="25"/>
    </row>
    <row r="835" s="16" customFormat="1" ht="18.75">
      <c r="E835" s="25"/>
    </row>
    <row r="836" s="16" customFormat="1" ht="18.75">
      <c r="E836" s="25"/>
    </row>
    <row r="837" s="16" customFormat="1" ht="18.75">
      <c r="E837" s="25"/>
    </row>
    <row r="838" s="16" customFormat="1" ht="18.75">
      <c r="E838" s="25"/>
    </row>
    <row r="839" s="16" customFormat="1" ht="18.75">
      <c r="E839" s="25"/>
    </row>
    <row r="840" s="16" customFormat="1" ht="18.75">
      <c r="E840" s="25"/>
    </row>
    <row r="841" s="16" customFormat="1" ht="18.75">
      <c r="E841" s="25"/>
    </row>
    <row r="842" s="16" customFormat="1" ht="18.75">
      <c r="E842" s="25"/>
    </row>
    <row r="843" s="16" customFormat="1" ht="18.75">
      <c r="E843" s="25"/>
    </row>
    <row r="844" s="16" customFormat="1" ht="18.75">
      <c r="E844" s="25"/>
    </row>
    <row r="845" s="16" customFormat="1" ht="18.75">
      <c r="E845" s="25"/>
    </row>
    <row r="846" s="16" customFormat="1" ht="18.75">
      <c r="E846" s="25"/>
    </row>
    <row r="847" s="16" customFormat="1" ht="18.75">
      <c r="E847" s="25"/>
    </row>
    <row r="848" s="16" customFormat="1" ht="18.75">
      <c r="E848" s="25"/>
    </row>
    <row r="849" s="16" customFormat="1" ht="18.75">
      <c r="E849" s="25"/>
    </row>
    <row r="850" s="16" customFormat="1" ht="18.75">
      <c r="E850" s="25"/>
    </row>
    <row r="851" s="16" customFormat="1" ht="18.75">
      <c r="E851" s="25"/>
    </row>
    <row r="852" s="16" customFormat="1" ht="18.75">
      <c r="E852" s="25"/>
    </row>
    <row r="853" s="16" customFormat="1" ht="18.75">
      <c r="E853" s="25"/>
    </row>
    <row r="854" s="16" customFormat="1" ht="18.75">
      <c r="E854" s="25"/>
    </row>
    <row r="855" s="16" customFormat="1" ht="18.75">
      <c r="E855" s="25"/>
    </row>
    <row r="856" s="16" customFormat="1" ht="18.75">
      <c r="E856" s="25"/>
    </row>
    <row r="857" s="16" customFormat="1" ht="18.75">
      <c r="E857" s="25"/>
    </row>
    <row r="858" s="16" customFormat="1" ht="18.75">
      <c r="E858" s="25"/>
    </row>
    <row r="859" s="16" customFormat="1" ht="18.75">
      <c r="E859" s="25"/>
    </row>
    <row r="860" s="16" customFormat="1" ht="18.75">
      <c r="E860" s="25"/>
    </row>
    <row r="861" s="16" customFormat="1" ht="18.75">
      <c r="E861" s="25"/>
    </row>
    <row r="862" s="16" customFormat="1" ht="18.75">
      <c r="E862" s="25"/>
    </row>
    <row r="863" s="16" customFormat="1" ht="18.75">
      <c r="E863" s="25"/>
    </row>
    <row r="864" s="16" customFormat="1" ht="18.75">
      <c r="E864" s="25"/>
    </row>
    <row r="865" s="16" customFormat="1" ht="18.75">
      <c r="E865" s="25"/>
    </row>
    <row r="866" s="16" customFormat="1" ht="18.75">
      <c r="E866" s="25"/>
    </row>
    <row r="867" s="16" customFormat="1" ht="18.75">
      <c r="E867" s="25"/>
    </row>
    <row r="868" s="16" customFormat="1" ht="18.75">
      <c r="E868" s="25"/>
    </row>
    <row r="869" s="16" customFormat="1" ht="18.75">
      <c r="E869" s="25"/>
    </row>
    <row r="870" s="16" customFormat="1" ht="18.75">
      <c r="E870" s="25"/>
    </row>
    <row r="871" s="16" customFormat="1" ht="18.75">
      <c r="E871" s="25"/>
    </row>
    <row r="872" s="16" customFormat="1" ht="18.75">
      <c r="E872" s="25"/>
    </row>
    <row r="873" s="16" customFormat="1" ht="18.75">
      <c r="E873" s="25"/>
    </row>
    <row r="874" s="16" customFormat="1" ht="18.75">
      <c r="E874" s="25"/>
    </row>
    <row r="875" s="16" customFormat="1" ht="18.75">
      <c r="E875" s="25"/>
    </row>
    <row r="876" s="16" customFormat="1" ht="18.75">
      <c r="E876" s="25"/>
    </row>
    <row r="877" s="16" customFormat="1" ht="18.75">
      <c r="E877" s="25"/>
    </row>
    <row r="878" s="16" customFormat="1" ht="18.75">
      <c r="E878" s="25"/>
    </row>
    <row r="879" s="16" customFormat="1" ht="18.75">
      <c r="E879" s="25"/>
    </row>
    <row r="880" s="16" customFormat="1" ht="18.75">
      <c r="E880" s="25"/>
    </row>
    <row r="881" s="16" customFormat="1" ht="18.75">
      <c r="E881" s="25"/>
    </row>
    <row r="882" s="16" customFormat="1" ht="18.75">
      <c r="E882" s="25"/>
    </row>
    <row r="883" s="16" customFormat="1" ht="18.75">
      <c r="E883" s="25"/>
    </row>
    <row r="884" s="16" customFormat="1" ht="18.75">
      <c r="E884" s="25"/>
    </row>
    <row r="885" s="16" customFormat="1" ht="18.75">
      <c r="E885" s="25"/>
    </row>
    <row r="886" s="16" customFormat="1" ht="18.75">
      <c r="E886" s="25"/>
    </row>
    <row r="887" s="16" customFormat="1" ht="18.75">
      <c r="E887" s="25"/>
    </row>
    <row r="888" s="16" customFormat="1" ht="18.75">
      <c r="E888" s="25"/>
    </row>
    <row r="889" s="16" customFormat="1" ht="18.75">
      <c r="E889" s="25"/>
    </row>
    <row r="890" s="16" customFormat="1" ht="18.75">
      <c r="E890" s="25"/>
    </row>
    <row r="891" s="16" customFormat="1" ht="18.75">
      <c r="E891" s="25"/>
    </row>
    <row r="892" s="16" customFormat="1" ht="18.75">
      <c r="E892" s="25"/>
    </row>
    <row r="893" s="16" customFormat="1" ht="18.75">
      <c r="E893" s="25"/>
    </row>
    <row r="894" s="16" customFormat="1" ht="18.75">
      <c r="E894" s="25"/>
    </row>
    <row r="895" s="16" customFormat="1" ht="18.75">
      <c r="E895" s="25"/>
    </row>
    <row r="896" s="16" customFormat="1" ht="18.75">
      <c r="E896" s="25"/>
    </row>
    <row r="897" s="16" customFormat="1" ht="18.75">
      <c r="E897" s="25"/>
    </row>
    <row r="898" s="16" customFormat="1" ht="18.75">
      <c r="E898" s="25"/>
    </row>
    <row r="899" s="16" customFormat="1" ht="18.75">
      <c r="E899" s="25"/>
    </row>
    <row r="900" s="16" customFormat="1" ht="18.75">
      <c r="E900" s="25"/>
    </row>
    <row r="901" s="16" customFormat="1" ht="18.75">
      <c r="E901" s="25"/>
    </row>
    <row r="902" s="16" customFormat="1" ht="18.75">
      <c r="E902" s="25"/>
    </row>
    <row r="903" s="16" customFormat="1" ht="18.75">
      <c r="E903" s="25"/>
    </row>
    <row r="904" s="16" customFormat="1" ht="18.75">
      <c r="E904" s="25"/>
    </row>
    <row r="905" s="16" customFormat="1" ht="18.75">
      <c r="E905" s="25"/>
    </row>
    <row r="906" s="16" customFormat="1" ht="18.75">
      <c r="E906" s="25"/>
    </row>
    <row r="907" s="16" customFormat="1" ht="18.75">
      <c r="E907" s="25"/>
    </row>
    <row r="908" s="16" customFormat="1" ht="18.75">
      <c r="E908" s="25"/>
    </row>
    <row r="909" s="16" customFormat="1" ht="18.75">
      <c r="E909" s="25"/>
    </row>
    <row r="910" s="16" customFormat="1" ht="18.75">
      <c r="E910" s="25"/>
    </row>
    <row r="911" s="16" customFormat="1" ht="18.75">
      <c r="E911" s="25"/>
    </row>
    <row r="912" s="16" customFormat="1" ht="18.75">
      <c r="E912" s="25"/>
    </row>
    <row r="913" s="16" customFormat="1" ht="18.75">
      <c r="E913" s="25"/>
    </row>
    <row r="914" s="16" customFormat="1" ht="18.75">
      <c r="E914" s="25"/>
    </row>
    <row r="915" s="16" customFormat="1" ht="18.75">
      <c r="E915" s="25"/>
    </row>
    <row r="916" s="16" customFormat="1" ht="18.75">
      <c r="E916" s="25"/>
    </row>
    <row r="917" s="16" customFormat="1" ht="18.75">
      <c r="E917" s="25"/>
    </row>
    <row r="918" s="16" customFormat="1" ht="18.75">
      <c r="E918" s="25"/>
    </row>
    <row r="919" s="16" customFormat="1" ht="18.75">
      <c r="E919" s="25"/>
    </row>
    <row r="920" s="16" customFormat="1" ht="18.75">
      <c r="E920" s="25"/>
    </row>
    <row r="921" s="16" customFormat="1" ht="18.75">
      <c r="E921" s="25"/>
    </row>
    <row r="922" s="16" customFormat="1" ht="18.75">
      <c r="E922" s="25"/>
    </row>
    <row r="923" s="16" customFormat="1" ht="18.75">
      <c r="E923" s="25"/>
    </row>
    <row r="924" s="16" customFormat="1" ht="18.75">
      <c r="E924" s="25"/>
    </row>
    <row r="925" s="16" customFormat="1" ht="18.75">
      <c r="E925" s="25"/>
    </row>
    <row r="926" s="16" customFormat="1" ht="18.75">
      <c r="E926" s="25"/>
    </row>
    <row r="927" s="16" customFormat="1" ht="18.75">
      <c r="E927" s="25"/>
    </row>
    <row r="928" s="16" customFormat="1" ht="18.75">
      <c r="E928" s="25"/>
    </row>
    <row r="929" s="16" customFormat="1" ht="18.75">
      <c r="E929" s="25"/>
    </row>
    <row r="930" s="16" customFormat="1" ht="18.75">
      <c r="E930" s="25"/>
    </row>
    <row r="931" s="16" customFormat="1" ht="18.75">
      <c r="E931" s="25"/>
    </row>
    <row r="932" s="16" customFormat="1" ht="18.75">
      <c r="E932" s="25"/>
    </row>
    <row r="933" s="16" customFormat="1" ht="18.75">
      <c r="E933" s="25"/>
    </row>
    <row r="934" s="16" customFormat="1" ht="18.75">
      <c r="E934" s="25"/>
    </row>
    <row r="935" s="16" customFormat="1" ht="18.75">
      <c r="E935" s="25"/>
    </row>
    <row r="936" s="16" customFormat="1" ht="18.75">
      <c r="E936" s="25"/>
    </row>
    <row r="937" s="16" customFormat="1" ht="18.75">
      <c r="E937" s="25"/>
    </row>
    <row r="938" s="16" customFormat="1" ht="18.75">
      <c r="E938" s="25"/>
    </row>
    <row r="939" s="16" customFormat="1" ht="18.75">
      <c r="E939" s="25"/>
    </row>
    <row r="940" s="16" customFormat="1" ht="18.75">
      <c r="E940" s="25"/>
    </row>
    <row r="941" s="16" customFormat="1" ht="18.75">
      <c r="E941" s="25"/>
    </row>
    <row r="942" s="16" customFormat="1" ht="18.75">
      <c r="E942" s="25"/>
    </row>
    <row r="943" s="16" customFormat="1" ht="18.75">
      <c r="E943" s="25"/>
    </row>
    <row r="944" s="16" customFormat="1" ht="18.75">
      <c r="E944" s="25"/>
    </row>
    <row r="945" s="16" customFormat="1" ht="18.75">
      <c r="E945" s="25"/>
    </row>
    <row r="946" s="16" customFormat="1" ht="18.75">
      <c r="E946" s="25"/>
    </row>
    <row r="947" s="16" customFormat="1" ht="18.75">
      <c r="E947" s="25"/>
    </row>
    <row r="948" s="16" customFormat="1" ht="18.75">
      <c r="E948" s="25"/>
    </row>
    <row r="949" s="16" customFormat="1" ht="18.75">
      <c r="E949" s="25"/>
    </row>
    <row r="950" s="16" customFormat="1" ht="18.75">
      <c r="E950" s="25"/>
    </row>
    <row r="951" s="16" customFormat="1" ht="18.75">
      <c r="E951" s="25"/>
    </row>
    <row r="952" s="16" customFormat="1" ht="18.75">
      <c r="E952" s="25"/>
    </row>
    <row r="953" s="16" customFormat="1" ht="18.75">
      <c r="E953" s="25"/>
    </row>
    <row r="954" s="16" customFormat="1" ht="18.75">
      <c r="E954" s="25"/>
    </row>
    <row r="955" s="16" customFormat="1" ht="18.75">
      <c r="E955" s="25"/>
    </row>
    <row r="956" s="16" customFormat="1" ht="18.75">
      <c r="E956" s="25"/>
    </row>
    <row r="957" s="16" customFormat="1" ht="18.75">
      <c r="E957" s="25"/>
    </row>
    <row r="958" s="16" customFormat="1" ht="18.75">
      <c r="E958" s="25"/>
    </row>
    <row r="959" s="16" customFormat="1" ht="18.75">
      <c r="E959" s="25"/>
    </row>
    <row r="960" s="16" customFormat="1" ht="18.75">
      <c r="E960" s="25"/>
    </row>
    <row r="961" s="16" customFormat="1" ht="18.75">
      <c r="E961" s="25"/>
    </row>
    <row r="962" s="16" customFormat="1" ht="18.75">
      <c r="E962" s="25"/>
    </row>
    <row r="963" s="16" customFormat="1" ht="18.75">
      <c r="E963" s="25"/>
    </row>
    <row r="964" s="16" customFormat="1" ht="18.75">
      <c r="E964" s="25"/>
    </row>
    <row r="965" s="16" customFormat="1" ht="18.75">
      <c r="E965" s="25"/>
    </row>
    <row r="966" s="16" customFormat="1" ht="18.75">
      <c r="E966" s="25"/>
    </row>
    <row r="967" s="16" customFormat="1" ht="18.75">
      <c r="E967" s="25"/>
    </row>
    <row r="968" s="16" customFormat="1" ht="18.75">
      <c r="E968" s="25"/>
    </row>
    <row r="969" s="16" customFormat="1" ht="18.75">
      <c r="E969" s="25"/>
    </row>
    <row r="970" s="16" customFormat="1" ht="18.75">
      <c r="E970" s="25"/>
    </row>
    <row r="971" s="16" customFormat="1" ht="18.75">
      <c r="E971" s="25"/>
    </row>
    <row r="972" s="16" customFormat="1" ht="18.75">
      <c r="E972" s="25"/>
    </row>
    <row r="973" s="16" customFormat="1" ht="18.75">
      <c r="E973" s="25"/>
    </row>
    <row r="974" s="16" customFormat="1" ht="18.75">
      <c r="E974" s="25"/>
    </row>
    <row r="975" s="16" customFormat="1" ht="18.75">
      <c r="E975" s="25"/>
    </row>
    <row r="976" s="16" customFormat="1" ht="18.75">
      <c r="E976" s="25"/>
    </row>
    <row r="977" s="16" customFormat="1" ht="18.75">
      <c r="E977" s="25"/>
    </row>
    <row r="978" s="16" customFormat="1" ht="18.75">
      <c r="E978" s="25"/>
    </row>
    <row r="979" s="16" customFormat="1" ht="18.75">
      <c r="E979" s="25"/>
    </row>
    <row r="980" s="16" customFormat="1" ht="18.75">
      <c r="E980" s="25"/>
    </row>
    <row r="981" s="16" customFormat="1" ht="18.75">
      <c r="E981" s="25"/>
    </row>
    <row r="982" s="16" customFormat="1" ht="18.75">
      <c r="E982" s="25"/>
    </row>
    <row r="983" s="16" customFormat="1" ht="18.75">
      <c r="E983" s="25"/>
    </row>
    <row r="984" s="16" customFormat="1" ht="18.75">
      <c r="E984" s="25"/>
    </row>
    <row r="985" s="16" customFormat="1" ht="18.75">
      <c r="E985" s="25"/>
    </row>
    <row r="986" s="16" customFormat="1" ht="18.75">
      <c r="E986" s="25"/>
    </row>
    <row r="987" s="16" customFormat="1" ht="18.75">
      <c r="E987" s="25"/>
    </row>
    <row r="988" s="16" customFormat="1" ht="18.75">
      <c r="E988" s="25"/>
    </row>
    <row r="989" s="16" customFormat="1" ht="18.75">
      <c r="E989" s="25"/>
    </row>
    <row r="990" s="16" customFormat="1" ht="18.75">
      <c r="E990" s="25"/>
    </row>
    <row r="991" s="16" customFormat="1" ht="18.75">
      <c r="E991" s="25"/>
    </row>
    <row r="992" s="16" customFormat="1" ht="18.75">
      <c r="E992" s="25"/>
    </row>
    <row r="993" s="16" customFormat="1" ht="18.75">
      <c r="E993" s="25"/>
    </row>
    <row r="994" s="16" customFormat="1" ht="18.75">
      <c r="E994" s="25"/>
    </row>
    <row r="995" s="16" customFormat="1" ht="18.75">
      <c r="E995" s="25"/>
    </row>
    <row r="996" s="16" customFormat="1" ht="18.75">
      <c r="E996" s="25"/>
    </row>
    <row r="997" s="16" customFormat="1" ht="18.75">
      <c r="E997" s="25"/>
    </row>
    <row r="998" s="16" customFormat="1" ht="18.75">
      <c r="E998" s="25"/>
    </row>
    <row r="999" s="16" customFormat="1" ht="18.75">
      <c r="E999" s="25"/>
    </row>
    <row r="1000" s="16" customFormat="1" ht="18.75">
      <c r="E1000" s="25"/>
    </row>
    <row r="1001" s="16" customFormat="1" ht="18.75">
      <c r="E1001" s="25"/>
    </row>
    <row r="1002" s="16" customFormat="1" ht="18.75">
      <c r="E1002" s="25"/>
    </row>
    <row r="1003" s="16" customFormat="1" ht="18.75">
      <c r="E1003" s="25"/>
    </row>
    <row r="1004" s="16" customFormat="1" ht="18.75">
      <c r="E1004" s="25"/>
    </row>
    <row r="1005" s="16" customFormat="1" ht="18.75">
      <c r="E1005" s="25"/>
    </row>
    <row r="1006" s="16" customFormat="1" ht="18.75">
      <c r="E1006" s="25"/>
    </row>
    <row r="1007" s="16" customFormat="1" ht="18.75">
      <c r="E1007" s="25"/>
    </row>
    <row r="1008" s="16" customFormat="1" ht="18.75">
      <c r="E1008" s="25"/>
    </row>
    <row r="1009" s="16" customFormat="1" ht="18.75">
      <c r="E1009" s="25"/>
    </row>
    <row r="1010" s="16" customFormat="1" ht="18.75">
      <c r="E1010" s="25"/>
    </row>
    <row r="1011" s="16" customFormat="1" ht="18.75">
      <c r="E1011" s="25"/>
    </row>
    <row r="1012" s="16" customFormat="1" ht="18.75">
      <c r="E1012" s="25"/>
    </row>
    <row r="1013" s="16" customFormat="1" ht="18.75">
      <c r="E1013" s="25"/>
    </row>
    <row r="1014" s="16" customFormat="1" ht="18.75">
      <c r="E1014" s="25"/>
    </row>
    <row r="1015" s="16" customFormat="1" ht="18.75">
      <c r="E1015" s="25"/>
    </row>
    <row r="1016" s="16" customFormat="1" ht="18.75">
      <c r="E1016" s="25"/>
    </row>
    <row r="1017" s="16" customFormat="1" ht="18.75">
      <c r="E1017" s="25"/>
    </row>
    <row r="1018" s="16" customFormat="1" ht="18.75">
      <c r="E1018" s="25"/>
    </row>
    <row r="1019" s="16" customFormat="1" ht="18.75">
      <c r="E1019" s="25"/>
    </row>
    <row r="1020" s="16" customFormat="1" ht="18.75">
      <c r="E1020" s="25"/>
    </row>
    <row r="1021" s="16" customFormat="1" ht="18.75">
      <c r="E1021" s="25"/>
    </row>
    <row r="1022" s="16" customFormat="1" ht="18.75">
      <c r="E1022" s="25"/>
    </row>
    <row r="1023" s="16" customFormat="1" ht="18.75">
      <c r="E1023" s="25"/>
    </row>
    <row r="1024" s="16" customFormat="1" ht="18.75">
      <c r="E1024" s="25"/>
    </row>
    <row r="1025" s="16" customFormat="1" ht="18.75">
      <c r="E1025" s="25"/>
    </row>
    <row r="1026" s="16" customFormat="1" ht="18.75">
      <c r="E1026" s="25"/>
    </row>
    <row r="1027" s="16" customFormat="1" ht="18.75">
      <c r="E1027" s="25"/>
    </row>
    <row r="1028" s="16" customFormat="1" ht="18.75">
      <c r="E1028" s="25"/>
    </row>
    <row r="1029" s="16" customFormat="1" ht="18.75">
      <c r="E1029" s="25"/>
    </row>
    <row r="1030" s="16" customFormat="1" ht="18.75">
      <c r="E1030" s="25"/>
    </row>
    <row r="1031" s="16" customFormat="1" ht="18.75">
      <c r="E1031" s="25"/>
    </row>
    <row r="1032" s="16" customFormat="1" ht="18.75">
      <c r="E1032" s="25"/>
    </row>
    <row r="1033" s="16" customFormat="1" ht="18.75">
      <c r="E1033" s="25"/>
    </row>
    <row r="1034" s="16" customFormat="1" ht="18.75">
      <c r="E1034" s="25"/>
    </row>
    <row r="1035" s="16" customFormat="1" ht="18.75">
      <c r="E1035" s="25"/>
    </row>
    <row r="1036" s="16" customFormat="1" ht="18.75">
      <c r="E1036" s="25"/>
    </row>
    <row r="1037" s="16" customFormat="1" ht="18.75">
      <c r="E1037" s="25"/>
    </row>
    <row r="1038" s="16" customFormat="1" ht="18.75">
      <c r="E1038" s="25"/>
    </row>
    <row r="1039" s="16" customFormat="1" ht="18.75">
      <c r="E1039" s="25"/>
    </row>
    <row r="1040" s="16" customFormat="1" ht="18.75">
      <c r="E1040" s="25"/>
    </row>
    <row r="1041" s="16" customFormat="1" ht="18.75">
      <c r="E1041" s="25"/>
    </row>
    <row r="1042" s="16" customFormat="1" ht="18.75">
      <c r="E1042" s="25"/>
    </row>
    <row r="1043" s="16" customFormat="1" ht="18.75">
      <c r="E1043" s="25"/>
    </row>
    <row r="1044" s="16" customFormat="1" ht="18.75">
      <c r="E1044" s="25"/>
    </row>
    <row r="1045" s="16" customFormat="1" ht="18.75">
      <c r="E1045" s="25"/>
    </row>
    <row r="1046" s="16" customFormat="1" ht="18.75">
      <c r="E1046" s="25"/>
    </row>
    <row r="1047" s="16" customFormat="1" ht="18.75">
      <c r="E1047" s="25"/>
    </row>
    <row r="1048" s="16" customFormat="1" ht="18.75">
      <c r="E1048" s="25"/>
    </row>
    <row r="1049" s="16" customFormat="1" ht="18.75">
      <c r="E1049" s="25"/>
    </row>
    <row r="1050" s="16" customFormat="1" ht="18.75">
      <c r="E1050" s="25"/>
    </row>
    <row r="1051" s="16" customFormat="1" ht="18.75">
      <c r="E1051" s="25"/>
    </row>
    <row r="1052" s="16" customFormat="1" ht="18.75">
      <c r="E1052" s="25"/>
    </row>
    <row r="1053" s="16" customFormat="1" ht="18.75">
      <c r="E1053" s="25"/>
    </row>
    <row r="1054" s="16" customFormat="1" ht="18.75">
      <c r="E1054" s="25"/>
    </row>
    <row r="1055" s="16" customFormat="1" ht="18.75">
      <c r="E1055" s="25"/>
    </row>
    <row r="1056" s="16" customFormat="1" ht="18.75">
      <c r="E1056" s="25"/>
    </row>
    <row r="1057" s="16" customFormat="1" ht="18.75">
      <c r="E1057" s="25"/>
    </row>
    <row r="1058" s="16" customFormat="1" ht="18.75">
      <c r="E1058" s="25"/>
    </row>
    <row r="1059" s="16" customFormat="1" ht="18.75">
      <c r="E1059" s="25"/>
    </row>
    <row r="1060" s="16" customFormat="1" ht="18.75">
      <c r="E1060" s="25"/>
    </row>
    <row r="1061" s="16" customFormat="1" ht="18.75">
      <c r="E1061" s="25"/>
    </row>
    <row r="1062" s="16" customFormat="1" ht="18.75">
      <c r="E1062" s="25"/>
    </row>
    <row r="1063" s="16" customFormat="1" ht="18.75">
      <c r="E1063" s="25"/>
    </row>
    <row r="1064" s="16" customFormat="1" ht="18.75">
      <c r="E1064" s="25"/>
    </row>
    <row r="1065" s="16" customFormat="1" ht="18.75">
      <c r="E1065" s="25"/>
    </row>
    <row r="1066" s="16" customFormat="1" ht="18.75">
      <c r="E1066" s="25"/>
    </row>
    <row r="1067" s="16" customFormat="1" ht="18.75">
      <c r="E1067" s="25"/>
    </row>
    <row r="1068" s="16" customFormat="1" ht="18.75">
      <c r="E1068" s="25"/>
    </row>
    <row r="1069" s="16" customFormat="1" ht="18.75">
      <c r="E1069" s="25"/>
    </row>
    <row r="1070" s="16" customFormat="1" ht="18.75">
      <c r="E1070" s="25"/>
    </row>
    <row r="1071" s="16" customFormat="1" ht="18.75">
      <c r="E1071" s="25"/>
    </row>
    <row r="1072" s="16" customFormat="1" ht="18.75">
      <c r="E1072" s="25"/>
    </row>
    <row r="1073" s="16" customFormat="1" ht="18.75">
      <c r="E1073" s="25"/>
    </row>
    <row r="1074" s="16" customFormat="1" ht="18.75">
      <c r="E1074" s="25"/>
    </row>
    <row r="1075" s="16" customFormat="1" ht="18.75">
      <c r="E1075" s="25"/>
    </row>
    <row r="1076" s="16" customFormat="1" ht="18.75">
      <c r="E1076" s="25"/>
    </row>
    <row r="1077" s="16" customFormat="1" ht="18.75">
      <c r="E1077" s="25"/>
    </row>
    <row r="1078" s="16" customFormat="1" ht="18.75">
      <c r="E1078" s="25"/>
    </row>
    <row r="1079" s="16" customFormat="1" ht="18.75">
      <c r="E1079" s="25"/>
    </row>
    <row r="1080" s="16" customFormat="1" ht="18.75">
      <c r="E1080" s="25"/>
    </row>
    <row r="1081" s="16" customFormat="1" ht="18.75">
      <c r="E1081" s="25"/>
    </row>
    <row r="1082" s="16" customFormat="1" ht="18.75">
      <c r="E1082" s="25"/>
    </row>
    <row r="1083" s="16" customFormat="1" ht="18.75">
      <c r="E1083" s="25"/>
    </row>
    <row r="1084" s="16" customFormat="1" ht="18.75">
      <c r="E1084" s="25"/>
    </row>
    <row r="1085" s="16" customFormat="1" ht="18.75">
      <c r="E1085" s="25"/>
    </row>
    <row r="1086" s="16" customFormat="1" ht="18.75">
      <c r="E1086" s="25"/>
    </row>
    <row r="1087" s="16" customFormat="1" ht="18.75">
      <c r="E1087" s="25"/>
    </row>
    <row r="1088" s="16" customFormat="1" ht="18.75">
      <c r="E1088" s="25"/>
    </row>
    <row r="1089" s="16" customFormat="1" ht="18.75">
      <c r="E1089" s="25"/>
    </row>
    <row r="1090" s="16" customFormat="1" ht="18.75">
      <c r="E1090" s="25"/>
    </row>
    <row r="1091" s="16" customFormat="1" ht="18.75">
      <c r="E1091" s="25"/>
    </row>
    <row r="1092" s="16" customFormat="1" ht="18.75">
      <c r="E1092" s="25"/>
    </row>
    <row r="1093" s="16" customFormat="1" ht="18.75">
      <c r="E1093" s="25"/>
    </row>
    <row r="1094" s="16" customFormat="1" ht="18.75">
      <c r="E1094" s="25"/>
    </row>
    <row r="1095" s="16" customFormat="1" ht="18.75">
      <c r="E1095" s="25"/>
    </row>
    <row r="1096" s="16" customFormat="1" ht="18.75">
      <c r="E1096" s="25"/>
    </row>
    <row r="1097" s="16" customFormat="1" ht="18.75">
      <c r="E1097" s="25"/>
    </row>
    <row r="1098" s="16" customFormat="1" ht="18.75">
      <c r="E1098" s="25"/>
    </row>
    <row r="1099" s="16" customFormat="1" ht="18.75">
      <c r="E1099" s="25"/>
    </row>
    <row r="1100" s="16" customFormat="1" ht="18.75">
      <c r="E1100" s="25"/>
    </row>
    <row r="1101" s="16" customFormat="1" ht="18.75">
      <c r="E1101" s="25"/>
    </row>
    <row r="1102" s="16" customFormat="1" ht="18.75">
      <c r="E1102" s="25"/>
    </row>
    <row r="1103" s="16" customFormat="1" ht="18.75">
      <c r="E1103" s="25"/>
    </row>
    <row r="1104" s="16" customFormat="1" ht="18.75">
      <c r="E1104" s="25"/>
    </row>
    <row r="1105" s="16" customFormat="1" ht="18.75">
      <c r="E1105" s="25"/>
    </row>
    <row r="1106" s="16" customFormat="1" ht="18.75">
      <c r="E1106" s="25"/>
    </row>
    <row r="1107" s="16" customFormat="1" ht="18.75">
      <c r="E1107" s="25"/>
    </row>
    <row r="1108" s="16" customFormat="1" ht="18.75">
      <c r="E1108" s="25"/>
    </row>
    <row r="1109" s="16" customFormat="1" ht="18.75">
      <c r="E1109" s="25"/>
    </row>
    <row r="1110" s="16" customFormat="1" ht="18.75">
      <c r="E1110" s="25"/>
    </row>
    <row r="1111" s="16" customFormat="1" ht="18.75">
      <c r="E1111" s="25"/>
    </row>
    <row r="1112" s="16" customFormat="1" ht="18.75">
      <c r="E1112" s="25"/>
    </row>
    <row r="1113" s="16" customFormat="1" ht="18.75">
      <c r="E1113" s="25"/>
    </row>
    <row r="1114" s="16" customFormat="1" ht="18.75">
      <c r="E1114" s="25"/>
    </row>
    <row r="1115" s="16" customFormat="1" ht="18.75">
      <c r="E1115" s="25"/>
    </row>
    <row r="1116" s="16" customFormat="1" ht="18.75">
      <c r="E1116" s="25"/>
    </row>
    <row r="1117" s="16" customFormat="1" ht="18.75">
      <c r="E1117" s="25"/>
    </row>
    <row r="1118" s="16" customFormat="1" ht="18.75">
      <c r="E1118" s="25"/>
    </row>
    <row r="1119" s="16" customFormat="1" ht="18.75">
      <c r="E1119" s="25"/>
    </row>
    <row r="1120" s="16" customFormat="1" ht="18.75">
      <c r="E1120" s="25"/>
    </row>
    <row r="1121" s="16" customFormat="1" ht="18.75">
      <c r="E1121" s="25"/>
    </row>
    <row r="1122" s="16" customFormat="1" ht="18.75">
      <c r="E1122" s="25"/>
    </row>
    <row r="1123" s="16" customFormat="1" ht="18.75">
      <c r="E1123" s="25"/>
    </row>
    <row r="1124" s="16" customFormat="1" ht="18.75">
      <c r="E1124" s="25"/>
    </row>
    <row r="1125" s="16" customFormat="1" ht="18.75">
      <c r="E1125" s="25"/>
    </row>
    <row r="1126" s="16" customFormat="1" ht="18.75">
      <c r="E1126" s="25"/>
    </row>
    <row r="1127" s="16" customFormat="1" ht="18.75">
      <c r="E1127" s="25"/>
    </row>
    <row r="1128" s="16" customFormat="1" ht="18.75">
      <c r="E1128" s="25"/>
    </row>
    <row r="1129" s="16" customFormat="1" ht="18.75">
      <c r="E1129" s="25"/>
    </row>
    <row r="1130" s="16" customFormat="1" ht="18.75">
      <c r="E1130" s="25"/>
    </row>
    <row r="1131" s="16" customFormat="1" ht="18.75">
      <c r="E1131" s="25"/>
    </row>
    <row r="1132" s="16" customFormat="1" ht="18.75">
      <c r="E1132" s="25"/>
    </row>
    <row r="1133" s="16" customFormat="1" ht="18.75">
      <c r="E1133" s="25"/>
    </row>
    <row r="1134" s="16" customFormat="1" ht="18.75">
      <c r="E1134" s="25"/>
    </row>
    <row r="1135" s="16" customFormat="1" ht="18.75">
      <c r="E1135" s="25"/>
    </row>
    <row r="1136" s="16" customFormat="1" ht="18.75">
      <c r="E1136" s="25"/>
    </row>
    <row r="1137" s="16" customFormat="1" ht="18.75">
      <c r="E1137" s="25"/>
    </row>
    <row r="1138" s="16" customFormat="1" ht="18.75">
      <c r="E1138" s="25"/>
    </row>
    <row r="1139" s="16" customFormat="1" ht="18.75">
      <c r="E1139" s="25"/>
    </row>
    <row r="1140" s="16" customFormat="1" ht="18.75">
      <c r="E1140" s="25"/>
    </row>
    <row r="1141" s="16" customFormat="1" ht="18.75">
      <c r="E1141" s="25"/>
    </row>
    <row r="1142" s="16" customFormat="1" ht="18.75">
      <c r="E1142" s="25"/>
    </row>
    <row r="1143" s="16" customFormat="1" ht="18.75">
      <c r="E1143" s="25"/>
    </row>
    <row r="1144" s="16" customFormat="1" ht="18.75">
      <c r="E1144" s="25"/>
    </row>
    <row r="1145" s="16" customFormat="1" ht="18.75">
      <c r="E1145" s="25"/>
    </row>
    <row r="1146" s="16" customFormat="1" ht="18.75">
      <c r="E1146" s="25"/>
    </row>
    <row r="1147" s="16" customFormat="1" ht="18.75">
      <c r="E1147" s="25"/>
    </row>
    <row r="1148" s="16" customFormat="1" ht="18.75">
      <c r="E1148" s="25"/>
    </row>
    <row r="1149" s="16" customFormat="1" ht="18.75">
      <c r="E1149" s="25"/>
    </row>
    <row r="1150" s="16" customFormat="1" ht="18.75">
      <c r="E1150" s="25"/>
    </row>
    <row r="1151" s="16" customFormat="1" ht="18.75">
      <c r="E1151" s="25"/>
    </row>
    <row r="1152" s="16" customFormat="1" ht="18.75">
      <c r="E1152" s="25"/>
    </row>
    <row r="1153" s="16" customFormat="1" ht="18.75">
      <c r="E1153" s="25"/>
    </row>
    <row r="1154" s="16" customFormat="1" ht="18.75">
      <c r="E1154" s="25"/>
    </row>
    <row r="1155" s="16" customFormat="1" ht="18.75">
      <c r="E1155" s="25"/>
    </row>
    <row r="1156" s="16" customFormat="1" ht="18.75">
      <c r="E1156" s="25"/>
    </row>
    <row r="1157" s="16" customFormat="1" ht="18.75">
      <c r="E1157" s="25"/>
    </row>
    <row r="1158" s="16" customFormat="1" ht="18.75">
      <c r="E1158" s="25"/>
    </row>
    <row r="1159" s="16" customFormat="1" ht="18.75">
      <c r="E1159" s="25"/>
    </row>
    <row r="1160" s="16" customFormat="1" ht="18.75">
      <c r="E1160" s="25"/>
    </row>
    <row r="1161" s="16" customFormat="1" ht="18.75">
      <c r="E1161" s="25"/>
    </row>
    <row r="1162" s="16" customFormat="1" ht="18.75">
      <c r="E1162" s="25"/>
    </row>
    <row r="1163" s="16" customFormat="1" ht="18.75">
      <c r="E1163" s="25"/>
    </row>
    <row r="1164" s="16" customFormat="1" ht="18.75">
      <c r="E1164" s="25"/>
    </row>
    <row r="1165" s="16" customFormat="1" ht="18.75">
      <c r="E1165" s="25"/>
    </row>
    <row r="1166" s="16" customFormat="1" ht="18.75">
      <c r="E1166" s="25"/>
    </row>
    <row r="1167" s="16" customFormat="1" ht="18.75">
      <c r="E1167" s="25"/>
    </row>
    <row r="1168" s="16" customFormat="1" ht="18.75">
      <c r="E1168" s="25"/>
    </row>
    <row r="1169" s="16" customFormat="1" ht="18.75">
      <c r="E1169" s="25"/>
    </row>
    <row r="1170" s="16" customFormat="1" ht="18.75">
      <c r="E1170" s="25"/>
    </row>
    <row r="1171" s="16" customFormat="1" ht="18.75">
      <c r="E1171" s="25"/>
    </row>
    <row r="1172" s="16" customFormat="1" ht="18.75">
      <c r="E1172" s="25"/>
    </row>
    <row r="1173" s="16" customFormat="1" ht="18.75">
      <c r="E1173" s="25"/>
    </row>
    <row r="1174" s="16" customFormat="1" ht="18.75">
      <c r="E1174" s="25"/>
    </row>
    <row r="1175" s="16" customFormat="1" ht="18.75">
      <c r="E1175" s="25"/>
    </row>
    <row r="1176" s="16" customFormat="1" ht="18.75">
      <c r="E1176" s="25"/>
    </row>
    <row r="1177" s="16" customFormat="1" ht="18.75">
      <c r="E1177" s="25"/>
    </row>
    <row r="1178" s="16" customFormat="1" ht="18.75">
      <c r="E1178" s="25"/>
    </row>
    <row r="1179" s="16" customFormat="1" ht="18.75">
      <c r="E1179" s="25"/>
    </row>
    <row r="1180" s="16" customFormat="1" ht="18.75">
      <c r="E1180" s="25"/>
    </row>
    <row r="1181" s="16" customFormat="1" ht="18.75">
      <c r="E1181" s="25"/>
    </row>
    <row r="1182" s="16" customFormat="1" ht="18.75">
      <c r="E1182" s="25"/>
    </row>
    <row r="1183" s="16" customFormat="1" ht="18.75">
      <c r="E1183" s="25"/>
    </row>
    <row r="1184" s="16" customFormat="1" ht="18.75">
      <c r="E1184" s="25"/>
    </row>
    <row r="1185" s="16" customFormat="1" ht="18.75">
      <c r="E1185" s="25"/>
    </row>
    <row r="1186" s="16" customFormat="1" ht="18.75">
      <c r="E1186" s="25"/>
    </row>
    <row r="1187" s="16" customFormat="1" ht="18.75">
      <c r="E1187" s="25"/>
    </row>
    <row r="1188" s="16" customFormat="1" ht="18.75">
      <c r="E1188" s="25"/>
    </row>
    <row r="1189" s="16" customFormat="1" ht="18.75">
      <c r="E1189" s="25"/>
    </row>
    <row r="1190" s="16" customFormat="1" ht="18.75">
      <c r="E1190" s="25"/>
    </row>
    <row r="1191" s="16" customFormat="1" ht="18.75">
      <c r="E1191" s="25"/>
    </row>
    <row r="1192" s="16" customFormat="1" ht="18.75">
      <c r="E1192" s="25"/>
    </row>
    <row r="1193" s="16" customFormat="1" ht="18.75">
      <c r="E1193" s="25"/>
    </row>
    <row r="1194" s="16" customFormat="1" ht="18.75">
      <c r="E1194" s="25"/>
    </row>
    <row r="1195" s="16" customFormat="1" ht="18.75">
      <c r="E1195" s="25"/>
    </row>
    <row r="1196" s="16" customFormat="1" ht="18.75">
      <c r="E1196" s="25"/>
    </row>
    <row r="1197" s="16" customFormat="1" ht="18.75">
      <c r="E1197" s="25"/>
    </row>
    <row r="1198" s="16" customFormat="1" ht="18.75">
      <c r="E1198" s="25"/>
    </row>
    <row r="1199" s="16" customFormat="1" ht="18.75">
      <c r="E1199" s="25"/>
    </row>
    <row r="1200" s="16" customFormat="1" ht="18.75">
      <c r="E1200" s="25"/>
    </row>
    <row r="1201" s="16" customFormat="1" ht="18.75">
      <c r="E1201" s="25"/>
    </row>
    <row r="1202" s="16" customFormat="1" ht="18.75">
      <c r="E1202" s="25"/>
    </row>
    <row r="1203" s="16" customFormat="1" ht="18.75">
      <c r="E1203" s="25"/>
    </row>
    <row r="1204" s="16" customFormat="1" ht="18.75">
      <c r="E1204" s="25"/>
    </row>
    <row r="1205" s="16" customFormat="1" ht="18.75">
      <c r="E1205" s="25"/>
    </row>
    <row r="1206" s="16" customFormat="1" ht="18.75">
      <c r="E1206" s="25"/>
    </row>
    <row r="1207" s="16" customFormat="1" ht="18.75">
      <c r="E1207" s="25"/>
    </row>
    <row r="1208" s="16" customFormat="1" ht="18.75">
      <c r="E1208" s="25"/>
    </row>
    <row r="1209" s="16" customFormat="1" ht="18.75">
      <c r="E1209" s="25"/>
    </row>
    <row r="1210" s="16" customFormat="1" ht="18.75">
      <c r="E1210" s="25"/>
    </row>
    <row r="1211" s="16" customFormat="1" ht="18.75">
      <c r="E1211" s="25"/>
    </row>
    <row r="1212" s="16" customFormat="1" ht="18.75">
      <c r="E1212" s="25"/>
    </row>
    <row r="1213" s="16" customFormat="1" ht="18.75">
      <c r="E1213" s="25"/>
    </row>
    <row r="1214" s="16" customFormat="1" ht="18.75">
      <c r="E1214" s="25"/>
    </row>
    <row r="1215" s="16" customFormat="1" ht="18.75">
      <c r="E1215" s="25"/>
    </row>
    <row r="1216" s="16" customFormat="1" ht="18.75">
      <c r="E1216" s="25"/>
    </row>
    <row r="1217" s="16" customFormat="1" ht="18.75">
      <c r="E1217" s="25"/>
    </row>
    <row r="1218" s="16" customFormat="1" ht="18.75">
      <c r="E1218" s="25"/>
    </row>
    <row r="1219" s="16" customFormat="1" ht="18.75">
      <c r="E1219" s="25"/>
    </row>
    <row r="1220" s="16" customFormat="1" ht="18.75">
      <c r="E1220" s="25"/>
    </row>
    <row r="1221" s="16" customFormat="1" ht="18.75">
      <c r="E1221" s="25"/>
    </row>
    <row r="1222" s="16" customFormat="1" ht="18.75">
      <c r="E1222" s="25"/>
    </row>
    <row r="1223" s="16" customFormat="1" ht="18.75">
      <c r="E1223" s="25"/>
    </row>
    <row r="1224" s="16" customFormat="1" ht="18.75">
      <c r="E1224" s="25"/>
    </row>
    <row r="1225" s="16" customFormat="1" ht="18.75">
      <c r="E1225" s="25"/>
    </row>
    <row r="1226" s="16" customFormat="1" ht="18.75">
      <c r="E1226" s="25"/>
    </row>
    <row r="1227" s="16" customFormat="1" ht="18.75">
      <c r="E1227" s="25"/>
    </row>
    <row r="1228" s="16" customFormat="1" ht="18.75">
      <c r="E1228" s="25"/>
    </row>
    <row r="1229" s="16" customFormat="1" ht="18.75">
      <c r="E1229" s="25"/>
    </row>
    <row r="1230" s="16" customFormat="1" ht="18.75">
      <c r="E1230" s="25"/>
    </row>
    <row r="1231" s="16" customFormat="1" ht="18.75">
      <c r="E1231" s="25"/>
    </row>
    <row r="1232" s="16" customFormat="1" ht="18.75">
      <c r="E1232" s="25"/>
    </row>
    <row r="1233" s="16" customFormat="1" ht="18.75">
      <c r="E1233" s="25"/>
    </row>
    <row r="1234" s="16" customFormat="1" ht="18.75">
      <c r="E1234" s="25"/>
    </row>
    <row r="1235" s="16" customFormat="1" ht="18.75">
      <c r="E1235" s="25"/>
    </row>
    <row r="1236" s="16" customFormat="1" ht="18.75">
      <c r="E1236" s="25"/>
    </row>
    <row r="1237" s="16" customFormat="1" ht="18.75">
      <c r="E1237" s="25"/>
    </row>
    <row r="1238" s="16" customFormat="1" ht="18.75">
      <c r="E1238" s="25"/>
    </row>
    <row r="1239" s="16" customFormat="1" ht="18.75">
      <c r="E1239" s="25"/>
    </row>
    <row r="1240" s="16" customFormat="1" ht="18.75">
      <c r="E1240" s="25"/>
    </row>
    <row r="1241" s="16" customFormat="1" ht="18.75">
      <c r="E1241" s="25"/>
    </row>
    <row r="1242" s="16" customFormat="1" ht="18.75">
      <c r="E1242" s="25"/>
    </row>
    <row r="1243" s="16" customFormat="1" ht="18.75">
      <c r="E1243" s="25"/>
    </row>
    <row r="1244" s="16" customFormat="1" ht="18.75">
      <c r="E1244" s="25"/>
    </row>
    <row r="1245" s="16" customFormat="1" ht="18.75">
      <c r="E1245" s="25"/>
    </row>
    <row r="1246" s="16" customFormat="1" ht="18.75">
      <c r="E1246" s="25"/>
    </row>
    <row r="1247" s="16" customFormat="1" ht="18.75">
      <c r="E1247" s="25"/>
    </row>
    <row r="1248" s="16" customFormat="1" ht="18.75">
      <c r="E1248" s="25"/>
    </row>
    <row r="1249" s="16" customFormat="1" ht="18.75">
      <c r="E1249" s="25"/>
    </row>
    <row r="1250" s="16" customFormat="1" ht="18.75">
      <c r="E1250" s="25"/>
    </row>
    <row r="1251" s="16" customFormat="1" ht="18.75">
      <c r="E1251" s="25"/>
    </row>
    <row r="1252" s="16" customFormat="1" ht="18.75">
      <c r="E1252" s="25"/>
    </row>
    <row r="1253" s="16" customFormat="1" ht="18.75">
      <c r="E1253" s="25"/>
    </row>
    <row r="1254" s="16" customFormat="1" ht="18.75">
      <c r="E1254" s="25"/>
    </row>
    <row r="1255" s="16" customFormat="1" ht="18.75">
      <c r="E1255" s="25"/>
    </row>
    <row r="1256" s="16" customFormat="1" ht="18.75">
      <c r="E1256" s="25"/>
    </row>
    <row r="1257" s="16" customFormat="1" ht="18.75">
      <c r="E1257" s="25"/>
    </row>
    <row r="1258" s="16" customFormat="1" ht="18.75">
      <c r="E1258" s="25"/>
    </row>
    <row r="1259" s="16" customFormat="1" ht="18.75">
      <c r="E1259" s="25"/>
    </row>
    <row r="1260" s="16" customFormat="1" ht="18.75">
      <c r="E1260" s="25"/>
    </row>
    <row r="1261" s="16" customFormat="1" ht="18.75">
      <c r="E1261" s="25"/>
    </row>
    <row r="1262" s="16" customFormat="1" ht="18.75">
      <c r="E1262" s="25"/>
    </row>
    <row r="1263" s="16" customFormat="1" ht="18.75">
      <c r="E1263" s="25"/>
    </row>
    <row r="1264" s="16" customFormat="1" ht="18.75">
      <c r="E1264" s="25"/>
    </row>
    <row r="1265" s="16" customFormat="1" ht="18.75">
      <c r="E1265" s="25"/>
    </row>
    <row r="1266" s="16" customFormat="1" ht="18.75">
      <c r="E1266" s="25"/>
    </row>
    <row r="1267" s="16" customFormat="1" ht="18.75">
      <c r="E1267" s="25"/>
    </row>
    <row r="1268" s="16" customFormat="1" ht="18.75">
      <c r="E1268" s="25"/>
    </row>
    <row r="1269" s="16" customFormat="1" ht="18.75">
      <c r="E1269" s="25"/>
    </row>
    <row r="1270" s="16" customFormat="1" ht="18.75">
      <c r="E1270" s="25"/>
    </row>
    <row r="1271" s="16" customFormat="1" ht="18.75">
      <c r="E1271" s="25"/>
    </row>
    <row r="1272" s="16" customFormat="1" ht="18.75">
      <c r="E1272" s="25"/>
    </row>
    <row r="1273" s="16" customFormat="1" ht="18.75">
      <c r="E1273" s="25"/>
    </row>
    <row r="1274" s="16" customFormat="1" ht="18.75">
      <c r="E1274" s="25"/>
    </row>
    <row r="1275" s="16" customFormat="1" ht="18.75">
      <c r="E1275" s="25"/>
    </row>
    <row r="1276" s="16" customFormat="1" ht="18.75">
      <c r="E1276" s="25"/>
    </row>
    <row r="1277" s="16" customFormat="1" ht="18.75">
      <c r="E1277" s="25"/>
    </row>
    <row r="1278" s="16" customFormat="1" ht="18.75">
      <c r="E1278" s="25"/>
    </row>
    <row r="1279" s="16" customFormat="1" ht="18.75">
      <c r="E1279" s="25"/>
    </row>
    <row r="1280" s="16" customFormat="1" ht="18.75">
      <c r="E1280" s="25"/>
    </row>
    <row r="1281" s="16" customFormat="1" ht="18.75">
      <c r="E1281" s="25"/>
    </row>
    <row r="1282" s="16" customFormat="1" ht="18.75">
      <c r="E1282" s="25"/>
    </row>
    <row r="1283" s="16" customFormat="1" ht="18.75">
      <c r="E1283" s="25"/>
    </row>
    <row r="1284" s="16" customFormat="1" ht="18.75">
      <c r="E1284" s="25"/>
    </row>
    <row r="1285" s="16" customFormat="1" ht="18.75">
      <c r="E1285" s="25"/>
    </row>
    <row r="1286" s="16" customFormat="1" ht="18.75">
      <c r="E1286" s="25"/>
    </row>
    <row r="1287" s="16" customFormat="1" ht="18.75">
      <c r="E1287" s="25"/>
    </row>
    <row r="1288" s="16" customFormat="1" ht="18.75">
      <c r="E1288" s="25"/>
    </row>
    <row r="1289" s="16" customFormat="1" ht="18.75">
      <c r="E1289" s="25"/>
    </row>
    <row r="1290" s="16" customFormat="1" ht="18.75">
      <c r="E1290" s="25"/>
    </row>
    <row r="1291" s="16" customFormat="1" ht="18.75">
      <c r="E1291" s="25"/>
    </row>
    <row r="1292" s="16" customFormat="1" ht="18.75">
      <c r="E1292" s="25"/>
    </row>
    <row r="1293" s="16" customFormat="1" ht="18.75">
      <c r="E1293" s="25"/>
    </row>
    <row r="1294" s="16" customFormat="1" ht="18.75">
      <c r="E1294" s="25"/>
    </row>
    <row r="1295" s="16" customFormat="1" ht="18.75">
      <c r="E1295" s="25"/>
    </row>
    <row r="1296" s="16" customFormat="1" ht="18.75">
      <c r="E1296" s="25"/>
    </row>
    <row r="1297" s="16" customFormat="1" ht="18.75">
      <c r="E1297" s="25"/>
    </row>
    <row r="1298" s="16" customFormat="1" ht="18.75">
      <c r="E1298" s="25"/>
    </row>
    <row r="1299" s="16" customFormat="1" ht="18.75">
      <c r="E1299" s="25"/>
    </row>
    <row r="1300" s="16" customFormat="1" ht="18.75">
      <c r="E1300" s="25"/>
    </row>
    <row r="1301" s="16" customFormat="1" ht="18.75">
      <c r="E1301" s="25"/>
    </row>
    <row r="1302" s="16" customFormat="1" ht="18.75">
      <c r="E1302" s="25"/>
    </row>
    <row r="1303" s="16" customFormat="1" ht="18.75">
      <c r="E1303" s="25"/>
    </row>
    <row r="1304" s="16" customFormat="1" ht="18.75">
      <c r="E1304" s="25"/>
    </row>
    <row r="1305" s="16" customFormat="1" ht="18.75">
      <c r="E1305" s="25"/>
    </row>
    <row r="1306" s="16" customFormat="1" ht="18.75">
      <c r="E1306" s="25"/>
    </row>
    <row r="1307" s="16" customFormat="1" ht="18.75">
      <c r="E1307" s="25"/>
    </row>
    <row r="1308" s="16" customFormat="1" ht="18.75">
      <c r="E1308" s="25"/>
    </row>
    <row r="1309" s="16" customFormat="1" ht="18.75">
      <c r="E1309" s="25"/>
    </row>
    <row r="1310" s="16" customFormat="1" ht="18.75">
      <c r="E1310" s="25"/>
    </row>
    <row r="1311" s="16" customFormat="1" ht="18.75">
      <c r="E1311" s="25"/>
    </row>
    <row r="1312" s="16" customFormat="1" ht="18.75">
      <c r="E1312" s="25"/>
    </row>
    <row r="1313" s="16" customFormat="1" ht="18.75">
      <c r="E1313" s="25"/>
    </row>
    <row r="1314" s="16" customFormat="1" ht="18.75">
      <c r="E1314" s="25"/>
    </row>
    <row r="1315" s="16" customFormat="1" ht="18.75">
      <c r="E1315" s="25"/>
    </row>
    <row r="1316" s="16" customFormat="1" ht="18.75">
      <c r="E1316" s="25"/>
    </row>
    <row r="1317" s="16" customFormat="1" ht="18.75">
      <c r="E1317" s="25"/>
    </row>
    <row r="1318" s="16" customFormat="1" ht="18.75">
      <c r="E1318" s="25"/>
    </row>
    <row r="1319" s="16" customFormat="1" ht="18.75">
      <c r="E1319" s="25"/>
    </row>
    <row r="1320" s="16" customFormat="1" ht="18.75">
      <c r="E1320" s="25"/>
    </row>
    <row r="1321" s="16" customFormat="1" ht="18.75">
      <c r="E1321" s="25"/>
    </row>
    <row r="1322" s="16" customFormat="1" ht="18.75">
      <c r="E1322" s="25"/>
    </row>
    <row r="1323" s="16" customFormat="1" ht="18.75">
      <c r="E1323" s="25"/>
    </row>
    <row r="1324" s="16" customFormat="1" ht="18.75">
      <c r="E1324" s="25"/>
    </row>
    <row r="1325" s="16" customFormat="1" ht="18.75">
      <c r="E1325" s="25"/>
    </row>
    <row r="1326" s="16" customFormat="1" ht="18.75">
      <c r="E1326" s="25"/>
    </row>
    <row r="1327" s="16" customFormat="1" ht="18.75">
      <c r="E1327" s="25"/>
    </row>
    <row r="1328" s="16" customFormat="1" ht="18.75">
      <c r="E1328" s="25"/>
    </row>
    <row r="1329" s="16" customFormat="1" ht="18.75">
      <c r="E1329" s="25"/>
    </row>
    <row r="1330" s="16" customFormat="1" ht="18.75">
      <c r="E1330" s="25"/>
    </row>
    <row r="1331" s="16" customFormat="1" ht="18.75">
      <c r="E1331" s="25"/>
    </row>
    <row r="1332" s="16" customFormat="1" ht="18.75">
      <c r="E1332" s="25"/>
    </row>
    <row r="1333" s="16" customFormat="1" ht="18.75">
      <c r="E1333" s="25"/>
    </row>
    <row r="1334" s="16" customFormat="1" ht="18.75">
      <c r="E1334" s="25"/>
    </row>
    <row r="1335" s="16" customFormat="1" ht="18.75">
      <c r="E1335" s="25"/>
    </row>
    <row r="1336" s="16" customFormat="1" ht="18.75">
      <c r="E1336" s="25"/>
    </row>
    <row r="1337" s="16" customFormat="1" ht="18.75">
      <c r="E1337" s="25"/>
    </row>
    <row r="1338" s="16" customFormat="1" ht="18.75">
      <c r="E1338" s="25"/>
    </row>
    <row r="1339" s="16" customFormat="1" ht="18.75">
      <c r="E1339" s="25"/>
    </row>
    <row r="1340" s="16" customFormat="1" ht="18.75">
      <c r="E1340" s="25"/>
    </row>
    <row r="1341" s="16" customFormat="1" ht="18.75">
      <c r="E1341" s="25"/>
    </row>
    <row r="1342" s="16" customFormat="1" ht="18.75">
      <c r="E1342" s="25"/>
    </row>
    <row r="1343" s="16" customFormat="1" ht="18.75">
      <c r="E1343" s="25"/>
    </row>
    <row r="1344" s="16" customFormat="1" ht="18.75">
      <c r="E1344" s="25"/>
    </row>
    <row r="1345" s="16" customFormat="1" ht="18.75">
      <c r="E1345" s="25"/>
    </row>
    <row r="1346" s="16" customFormat="1" ht="18.75">
      <c r="E1346" s="25"/>
    </row>
    <row r="1347" s="16" customFormat="1" ht="18.75">
      <c r="E1347" s="25"/>
    </row>
    <row r="1348" s="16" customFormat="1" ht="18.75">
      <c r="E1348" s="25"/>
    </row>
    <row r="1349" s="16" customFormat="1" ht="18.75">
      <c r="E1349" s="25"/>
    </row>
    <row r="1350" s="16" customFormat="1" ht="18.75">
      <c r="E1350" s="25"/>
    </row>
    <row r="1351" s="16" customFormat="1" ht="18.75">
      <c r="E1351" s="25"/>
    </row>
    <row r="1352" s="16" customFormat="1" ht="18.75">
      <c r="E1352" s="25"/>
    </row>
    <row r="1353" s="16" customFormat="1" ht="18.75">
      <c r="E1353" s="25"/>
    </row>
    <row r="1354" s="16" customFormat="1" ht="18.75">
      <c r="E1354" s="25"/>
    </row>
    <row r="1355" s="16" customFormat="1" ht="18.75">
      <c r="E1355" s="25"/>
    </row>
    <row r="1356" s="16" customFormat="1" ht="18.75">
      <c r="E1356" s="25"/>
    </row>
    <row r="1357" s="16" customFormat="1" ht="18.75">
      <c r="E1357" s="25"/>
    </row>
    <row r="1358" s="16" customFormat="1" ht="18.75">
      <c r="E1358" s="25"/>
    </row>
    <row r="1359" s="16" customFormat="1" ht="18.75">
      <c r="E1359" s="25"/>
    </row>
    <row r="1360" s="16" customFormat="1" ht="18.75">
      <c r="E1360" s="25"/>
    </row>
    <row r="1361" s="16" customFormat="1" ht="18.75">
      <c r="E1361" s="25"/>
    </row>
    <row r="1362" spans="1:12" s="16" customFormat="1" ht="18">
      <c r="A1362" s="1"/>
      <c r="B1362" s="1"/>
      <c r="C1362" s="1"/>
      <c r="D1362" s="1"/>
      <c r="E1362" s="34"/>
      <c r="F1362" s="1"/>
      <c r="G1362" s="1"/>
      <c r="H1362" s="1"/>
      <c r="I1362" s="1"/>
      <c r="J1362" s="1"/>
      <c r="K1362" s="1"/>
      <c r="L1362" s="1"/>
    </row>
    <row r="1363" spans="1:12" s="16" customFormat="1" ht="18">
      <c r="A1363" s="1"/>
      <c r="B1363" s="1"/>
      <c r="C1363" s="1"/>
      <c r="D1363" s="1"/>
      <c r="E1363" s="34"/>
      <c r="F1363" s="1"/>
      <c r="G1363" s="1"/>
      <c r="H1363" s="1"/>
      <c r="I1363" s="1"/>
      <c r="J1363" s="1"/>
      <c r="K1363" s="1"/>
      <c r="L1363" s="1"/>
    </row>
  </sheetData>
  <sheetProtection/>
  <mergeCells count="116">
    <mergeCell ref="A176:H176"/>
    <mergeCell ref="A206:H206"/>
    <mergeCell ref="A210:H210"/>
    <mergeCell ref="A211:H211"/>
    <mergeCell ref="A217:H217"/>
    <mergeCell ref="A216:H216"/>
    <mergeCell ref="A214:H214"/>
    <mergeCell ref="A212:H212"/>
    <mergeCell ref="A215:H215"/>
    <mergeCell ref="A200:H200"/>
    <mergeCell ref="A201:H201"/>
    <mergeCell ref="A244:H244"/>
    <mergeCell ref="A250:J250"/>
    <mergeCell ref="A246:H246"/>
    <mergeCell ref="A247:H247"/>
    <mergeCell ref="A248:H248"/>
    <mergeCell ref="A249:H249"/>
    <mergeCell ref="A245:H245"/>
    <mergeCell ref="A213:H213"/>
    <mergeCell ref="A195:H195"/>
    <mergeCell ref="A196:H196"/>
    <mergeCell ref="A198:H198"/>
    <mergeCell ref="A199:H199"/>
    <mergeCell ref="A242:H242"/>
    <mergeCell ref="A237:H237"/>
    <mergeCell ref="A238:H238"/>
    <mergeCell ref="A239:H239"/>
    <mergeCell ref="A240:H240"/>
    <mergeCell ref="A225:H225"/>
    <mergeCell ref="A243:L243"/>
    <mergeCell ref="A229:H229"/>
    <mergeCell ref="A230:H230"/>
    <mergeCell ref="A231:H231"/>
    <mergeCell ref="A232:H232"/>
    <mergeCell ref="A235:H235"/>
    <mergeCell ref="A236:H236"/>
    <mergeCell ref="A241:H241"/>
    <mergeCell ref="A233:H233"/>
    <mergeCell ref="A234:H234"/>
    <mergeCell ref="A227:H227"/>
    <mergeCell ref="A221:H221"/>
    <mergeCell ref="A222:H222"/>
    <mergeCell ref="A220:H220"/>
    <mergeCell ref="A228:H228"/>
    <mergeCell ref="A223:H223"/>
    <mergeCell ref="A226:H226"/>
    <mergeCell ref="A224:H224"/>
    <mergeCell ref="A194:H194"/>
    <mergeCell ref="A197:H197"/>
    <mergeCell ref="A218:H218"/>
    <mergeCell ref="A219:H219"/>
    <mergeCell ref="A207:H207"/>
    <mergeCell ref="A204:H204"/>
    <mergeCell ref="A208:H208"/>
    <mergeCell ref="A209:H209"/>
    <mergeCell ref="A203:H203"/>
    <mergeCell ref="A205:H205"/>
    <mergeCell ref="A193:H193"/>
    <mergeCell ref="A180:H180"/>
    <mergeCell ref="A182:H182"/>
    <mergeCell ref="A189:H189"/>
    <mergeCell ref="A188:H188"/>
    <mergeCell ref="A184:H184"/>
    <mergeCell ref="A185:H185"/>
    <mergeCell ref="A186:H186"/>
    <mergeCell ref="A187:H187"/>
    <mergeCell ref="A183:H183"/>
    <mergeCell ref="A166:H166"/>
    <mergeCell ref="A190:H190"/>
    <mergeCell ref="A191:H191"/>
    <mergeCell ref="A192:H192"/>
    <mergeCell ref="A150:H150"/>
    <mergeCell ref="A152:H152"/>
    <mergeCell ref="A153:H153"/>
    <mergeCell ref="A154:H154"/>
    <mergeCell ref="A163:H163"/>
    <mergeCell ref="A171:H171"/>
    <mergeCell ref="A141:H141"/>
    <mergeCell ref="J5:J6"/>
    <mergeCell ref="A142:H142"/>
    <mergeCell ref="L5:L6"/>
    <mergeCell ref="A1:L1"/>
    <mergeCell ref="A2:L2"/>
    <mergeCell ref="A3:L3"/>
    <mergeCell ref="K4:L4"/>
    <mergeCell ref="K5:K6"/>
    <mergeCell ref="A157:H157"/>
    <mergeCell ref="A170:H170"/>
    <mergeCell ref="A158:H158"/>
    <mergeCell ref="A138:L138"/>
    <mergeCell ref="A137:H137"/>
    <mergeCell ref="A5:H6"/>
    <mergeCell ref="A146:H146"/>
    <mergeCell ref="I5:I6"/>
    <mergeCell ref="A140:H140"/>
    <mergeCell ref="A139:H139"/>
    <mergeCell ref="A202:H202"/>
    <mergeCell ref="K254:L254"/>
    <mergeCell ref="A178:H178"/>
    <mergeCell ref="A164:H164"/>
    <mergeCell ref="A175:H175"/>
    <mergeCell ref="A177:H177"/>
    <mergeCell ref="A173:H173"/>
    <mergeCell ref="A179:H179"/>
    <mergeCell ref="A174:H174"/>
    <mergeCell ref="A172:H172"/>
    <mergeCell ref="A169:H169"/>
    <mergeCell ref="A165:H165"/>
    <mergeCell ref="A156:H156"/>
    <mergeCell ref="A144:H144"/>
    <mergeCell ref="A145:H145"/>
    <mergeCell ref="A143:H143"/>
    <mergeCell ref="A147:H147"/>
    <mergeCell ref="A148:H148"/>
    <mergeCell ref="A149:H149"/>
    <mergeCell ref="A155:H155"/>
  </mergeCells>
  <printOptions/>
  <pageMargins left="0.51" right="0.17" top="0.34" bottom="0.47" header="0.26" footer="0.21"/>
  <pageSetup horizontalDpi="600" verticalDpi="600" orientation="portrait" paperSize="9" scale="59" r:id="rId1"/>
  <headerFooter alignWithMargins="0">
    <oddFooter>&amp;R&amp;P</oddFooter>
  </headerFooter>
  <rowBreaks count="1" manualBreakCount="1">
    <brk id="1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2014-12-08T04:18:09Z</cp:lastPrinted>
  <dcterms:created xsi:type="dcterms:W3CDTF">2011-02-14T04:34:31Z</dcterms:created>
  <dcterms:modified xsi:type="dcterms:W3CDTF">2015-04-23T04:55:50Z</dcterms:modified>
  <cp:category/>
  <cp:version/>
  <cp:contentType/>
  <cp:contentStatus/>
</cp:coreProperties>
</file>