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0" windowWidth="15180" windowHeight="4995" activeTab="0"/>
  </bookViews>
  <sheets>
    <sheet name="Лист2" sheetId="1" r:id="rId1"/>
  </sheets>
  <definedNames>
    <definedName name="_xlnm.Print_Area" localSheetId="0">'Лист2'!$A$1:$V$173</definedName>
  </definedNames>
  <calcPr fullCalcOnLoad="1"/>
</workbook>
</file>

<file path=xl/sharedStrings.xml><?xml version="1.0" encoding="utf-8"?>
<sst xmlns="http://schemas.openxmlformats.org/spreadsheetml/2006/main" count="1387" uniqueCount="292">
  <si>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</si>
  <si>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</si>
  <si>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</si>
  <si>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</si>
  <si>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</si>
  <si>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</si>
  <si>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</si>
  <si>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</si>
  <si>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</si>
  <si>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</si>
  <si>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</si>
  <si>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</si>
  <si>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</t>
  </si>
  <si>
    <t>024</t>
  </si>
  <si>
    <t>19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</si>
  <si>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</si>
  <si>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</si>
  <si>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</si>
  <si>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</si>
  <si>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</si>
  <si>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</si>
  <si>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</si>
  <si>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Плата за сбросы загрязняющих веществ в водные объекты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</si>
  <si>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</si>
  <si>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</si>
  <si>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</si>
  <si>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</si>
  <si>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</si>
  <si>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</si>
  <si>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</si>
  <si>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</si>
  <si>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</si>
  <si>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</si>
  <si>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</si>
  <si>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</si>
  <si>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</si>
  <si>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</si>
  <si>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</si>
  <si>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</si>
  <si>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</si>
  <si>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</si>
  <si>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</si>
  <si>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</si>
  <si>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</si>
  <si>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</si>
  <si>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</si>
  <si>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</si>
  <si>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</si>
  <si>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</si>
  <si>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</si>
  <si>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</si>
  <si>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</si>
  <si>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</si>
  <si>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</si>
  <si>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</si>
  <si>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</si>
  <si>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035</t>
  </si>
  <si>
    <t>12</t>
  </si>
  <si>
    <t>14</t>
  </si>
  <si>
    <t>Доходы от продажи материальных и нематериальных активов</t>
  </si>
  <si>
    <t>16</t>
  </si>
  <si>
    <t>90</t>
  </si>
  <si>
    <t>050</t>
  </si>
  <si>
    <t>17</t>
  </si>
  <si>
    <t>180</t>
  </si>
  <si>
    <t>130</t>
  </si>
  <si>
    <t>ИТОГО ДОХОДОВ</t>
  </si>
  <si>
    <t>182</t>
  </si>
  <si>
    <t>( тыс.рублей)</t>
  </si>
  <si>
    <t>06</t>
  </si>
  <si>
    <t>430</t>
  </si>
  <si>
    <t>999</t>
  </si>
  <si>
    <t>094</t>
  </si>
  <si>
    <t>13</t>
  </si>
  <si>
    <t>025</t>
  </si>
  <si>
    <t>013</t>
  </si>
  <si>
    <t xml:space="preserve">Возврат остатков субсидий, субвенций и иных межбюджетных трансфертов, имеющих целевое назначение, прошлых лет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</si>
  <si>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</si>
  <si>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</si>
  <si>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</si>
  <si>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</si>
  <si>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</si>
  <si>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</si>
  <si>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</si>
  <si>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</si>
  <si>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7456</t>
  </si>
  <si>
    <t>0151</t>
  </si>
  <si>
    <t>7513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</si>
  <si>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</si>
  <si>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</si>
  <si>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</si>
  <si>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</si>
  <si>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</si>
  <si>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</si>
  <si>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</si>
  <si>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</si>
  <si>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</si>
  <si>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</si>
  <si>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069</t>
  </si>
  <si>
    <t>188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</si>
  <si>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</si>
  <si>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</si>
  <si>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</si>
  <si>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</si>
  <si>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</si>
  <si>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</si>
  <si>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</si>
  <si>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</si>
  <si>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0006</t>
  </si>
  <si>
    <t>0007</t>
  </si>
  <si>
    <t>Налоговые и неналоговые доходы</t>
  </si>
  <si>
    <t>7429</t>
  </si>
  <si>
    <t>04</t>
  </si>
  <si>
    <t>Денежные взыскания (штрафы) за нарушение земельного законодательства</t>
  </si>
  <si>
    <t>081</t>
  </si>
  <si>
    <t>25</t>
  </si>
  <si>
    <t>060</t>
  </si>
  <si>
    <t>321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</si>
  <si>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</si>
  <si>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</si>
  <si>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7517</t>
  </si>
  <si>
    <t>7570</t>
  </si>
  <si>
    <t>048</t>
  </si>
  <si>
    <t>6000</t>
  </si>
  <si>
    <t>18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</si>
  <si>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</si>
  <si>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</si>
  <si>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30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</si>
  <si>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</si>
  <si>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</si>
  <si>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</si>
  <si>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Налог, взимаемый в связи с применением патентной системы налогооблажения,зачисляемый в бюджеты муниципальных районов</t>
  </si>
  <si>
    <t>7409</t>
  </si>
  <si>
    <t>7408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</si>
  <si>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</si>
  <si>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</si>
  <si>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</si>
  <si>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</si>
  <si>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</si>
  <si>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</si>
  <si>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Невыясненные поступления, зачисляемые в бюджеты муниципальных районов</t>
  </si>
  <si>
    <t>0640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</si>
  <si>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</si>
  <si>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денежные взыскания (штрафы) за правонарушения в области дорожного движения </t>
  </si>
  <si>
    <t>29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</si>
  <si>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</si>
  <si>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</si>
  <si>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</si>
  <si>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</si>
  <si>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</si>
  <si>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</si>
  <si>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</si>
  <si>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</si>
  <si>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082</t>
  </si>
  <si>
    <t>40</t>
  </si>
  <si>
    <t>07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</si>
  <si>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</si>
  <si>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</si>
  <si>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</si>
  <si>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</si>
  <si>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</si>
  <si>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</si>
  <si>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</si>
  <si>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</si>
  <si>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Налог на прибыль организаций консолидированных групп налогоплательщиков, зачисляемый в бюджеты субъектов РФ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</si>
  <si>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</si>
  <si>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</si>
  <si>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</si>
  <si>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</si>
  <si>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</si>
  <si>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7649</t>
  </si>
  <si>
    <t>7556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</si>
  <si>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</si>
  <si>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</si>
  <si>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0008</t>
  </si>
  <si>
    <t>102</t>
  </si>
  <si>
    <t>313</t>
  </si>
  <si>
    <t>10</t>
  </si>
  <si>
    <t>325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</si>
  <si>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</si>
  <si>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</si>
  <si>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177</t>
  </si>
  <si>
    <t xml:space="preserve">Прочие доходы от оказания платных услуг (работ) получателями средств бюджетов муниципальных районов
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</si>
  <si>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</si>
  <si>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Безвозмездные поступления от негосударственных организаций 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</si>
  <si>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</si>
  <si>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</si>
  <si>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</si>
  <si>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</si>
  <si>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</si>
  <si>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</si>
  <si>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</si>
  <si>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</si>
  <si>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</si>
  <si>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</si>
  <si>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</si>
  <si>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</si>
  <si>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</si>
  <si>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</si>
  <si>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</si>
  <si>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</si>
  <si>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150</t>
  </si>
  <si>
    <t>Доходы  бюджета муниципального района на 2019 год и плановый период 2020- 2021 годов</t>
  </si>
  <si>
    <t>Сумма на         2019 год</t>
  </si>
  <si>
    <t>Сумма на         2020  год</t>
  </si>
  <si>
    <t>Сумма на         2021 год</t>
  </si>
  <si>
    <t xml:space="preserve">Приложение № 4                                                                                  к  Решению Большеулуйского районного Совета   депутатов от 21.12.2018 № 95  </t>
  </si>
  <si>
    <t>20</t>
  </si>
  <si>
    <t>519</t>
  </si>
  <si>
    <t>Государственная 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</si>
  <si>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</si>
  <si>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</si>
  <si>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</si>
  <si>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</si>
  <si>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</si>
  <si>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7412</t>
  </si>
  <si>
    <t>1048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</si>
  <si>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</si>
  <si>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</si>
  <si>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</si>
  <si>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</si>
  <si>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</si>
  <si>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</si>
  <si>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7492</t>
  </si>
  <si>
    <t>497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</si>
  <si>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</si>
  <si>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</si>
  <si>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</si>
  <si>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</si>
  <si>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</si>
  <si>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1039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</si>
  <si>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</si>
  <si>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7645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</si>
  <si>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</si>
  <si>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029</t>
  </si>
  <si>
    <t>Прочие безвозмездные поступления от других бюджетов бюджетной системы</t>
  </si>
  <si>
    <t>Прочие безвозмездные поступления от бюджетов сельских поселений</t>
  </si>
  <si>
    <t>065</t>
  </si>
  <si>
    <t>Прочие безвозмездные поступления в бюджеты муниципальных районов от бюджетов сельских поселений</t>
  </si>
  <si>
    <t>Прочие безвозмездные поступления в бюджеты муниципальных районов от бюджета Большеулуйского сельсовета</t>
  </si>
  <si>
    <t>49</t>
  </si>
  <si>
    <t>5519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</si>
  <si>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</si>
  <si>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</si>
  <si>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</si>
  <si>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</si>
  <si>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</si>
  <si>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7420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</si>
  <si>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</si>
  <si>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</si>
  <si>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</si>
  <si>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Иные межбюджетные трансферты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</si>
  <si>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</si>
  <si>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мобилизационной подготовки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</si>
  <si>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культуры, молодежи и спорта      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</si>
  <si>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</si>
  <si>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по осуществлению внешнего муниципального финансового контроля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</si>
  <si>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в области физкультуры и школьного спорта </t>
  </si>
  <si>
    <t>Межбюджетные трансферты, передаваемые бюджетам муниципальных районов из бюджетов поселений в части передаваемых полномочий по передаваемому отрицательному трансферту в бюджет края</t>
  </si>
  <si>
    <t>Прочие межбюджетные трансферты, передаваемые бюджетам</t>
  </si>
  <si>
    <t>7741</t>
  </si>
  <si>
    <t>7749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</si>
  <si>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</si>
  <si>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</si>
  <si>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467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</si>
  <si>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</si>
  <si>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1031</t>
  </si>
  <si>
    <t>Субсидии бюджетам муниципальных образований Красноярского края 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</si>
  <si>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</si>
  <si>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</si>
  <si>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0505</t>
  </si>
  <si>
    <t>000 2 02 29999 04(05) 7571 150</t>
  </si>
  <si>
    <t>2138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</si>
  <si>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</si>
  <si>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</si>
  <si>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7607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</si>
  <si>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</si>
  <si>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</si>
  <si>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2650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</si>
  <si>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</si>
  <si>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</si>
  <si>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</si>
  <si>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1023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</si>
  <si>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</t>
  </si>
  <si>
    <t>1038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</si>
  <si>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</si>
  <si>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1037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</si>
  <si>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</t>
  </si>
  <si>
    <t>032</t>
  </si>
  <si>
    <t>299</t>
  </si>
  <si>
    <t>Субсидии бюджетам муниципальных образований на обустройство и восстановление воинских захоронений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</si>
  <si>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 xml:space="preserve">Приложение № 3                                                                                  к  Решению Большеулуйского районного Совета   депутатов от 26.12.2019 № 143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</si>
</sst>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1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4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/>
    </xf>
    <xf numFmtId="0" fontId="2" fillId="33" borderId="10" xfId="55" applyNumberFormat="1" applyFont="1" applyFill="1" applyBorder="1" applyAlignment="1">
      <alignment horizontal="left" vertical="top" wrapText="1"/>
      <protection/>
    </xf>
    <xf numFmtId="0" fontId="4" fillId="33" borderId="10" xfId="55" applyNumberFormat="1" applyFont="1" applyFill="1" applyBorder="1" applyAlignment="1">
      <alignment horizontal="left" vertical="top" wrapText="1"/>
      <protection/>
    </xf>
    <xf numFmtId="0" fontId="2" fillId="34" borderId="10" xfId="55" applyNumberFormat="1" applyFont="1" applyFill="1" applyBorder="1" applyAlignment="1">
      <alignment horizontal="center" vertical="top" wrapText="1"/>
      <protection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4" borderId="0" xfId="55" applyNumberFormat="1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184" fontId="2" fillId="33" borderId="11" xfId="0" applyNumberFormat="1" applyFont="1" applyFill="1" applyBorder="1" applyAlignment="1">
      <alignment horizontal="center" vertical="center"/>
    </xf>
    <xf numFmtId="0" fontId="2" fillId="33" borderId="11" xfId="55" applyNumberFormat="1" applyFont="1" applyFill="1" applyBorder="1" applyAlignment="1">
      <alignment horizontal="left" vertical="top" wrapText="1"/>
      <protection/>
    </xf>
    <xf numFmtId="184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 quotePrefix="1">
      <alignment horizontal="center" vertical="center" wrapText="1"/>
    </xf>
    <xf numFmtId="2" fontId="2" fillId="33" borderId="13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2" borderId="10" xfId="0" applyFont="1" applyFill="1" applyBorder="1" applyAlignment="1">
      <alignment horizontal="center" textRotation="90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5" fillId="0" borderId="0" xfId="0" applyNumberFormat="1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8"/>
  <sheetViews>
    <sheetView tabSelected="1" view="pageBreakPreview" zoomScaleSheetLayoutView="100" zoomScalePageLayoutView="0" workbookViewId="0" topLeftCell="A77">
      <selection activeCell="K24" sqref="K24"/>
    </sheetView>
  </sheetViews>
  <sheetFormatPr defaultColWidth="9.00390625" defaultRowHeight="12.75"/>
  <cols>
    <col min="1" max="1" width="4.875" style="12" customWidth="1"/>
    <col min="2" max="2" width="5.125" style="0" customWidth="1"/>
    <col min="3" max="4" width="4.25390625" style="0" customWidth="1"/>
    <col min="5" max="5" width="5.125" style="0" customWidth="1"/>
    <col min="6" max="6" width="4.75390625" style="0" customWidth="1"/>
    <col min="7" max="7" width="5.625" style="0" customWidth="1"/>
    <col min="8" max="8" width="5.25390625" style="0" customWidth="1"/>
    <col min="9" max="9" width="7.375" style="0" customWidth="1"/>
    <col min="10" max="10" width="62.875" style="35" customWidth="1"/>
    <col min="11" max="11" width="13.875" style="39" customWidth="1"/>
    <col min="12" max="12" width="0.37109375" style="40" hidden="1" customWidth="1"/>
    <col min="13" max="13" width="9.125" style="40" hidden="1" customWidth="1"/>
    <col min="14" max="14" width="13.625" style="40" customWidth="1"/>
    <col min="15" max="15" width="14.625" style="40" customWidth="1"/>
    <col min="16" max="16" width="13.75390625" style="21" hidden="1" customWidth="1"/>
    <col min="17" max="17" width="9.125" style="0" hidden="1" customWidth="1"/>
    <col min="18" max="18" width="0.12890625" style="0" hidden="1" customWidth="1"/>
    <col min="19" max="19" width="12.625" style="0" hidden="1" customWidth="1"/>
    <col min="20" max="20" width="11.00390625" style="0" hidden="1" customWidth="1"/>
    <col min="21" max="21" width="0.12890625" style="3" customWidth="1"/>
    <col min="22" max="22" width="9.125" style="0" hidden="1" customWidth="1"/>
  </cols>
  <sheetData>
    <row r="1" spans="11:15" ht="43.5" customHeight="1">
      <c r="K1" s="99" t="s">
        <v>291</v>
      </c>
      <c r="L1" s="99"/>
      <c r="M1" s="99"/>
      <c r="N1" s="99"/>
      <c r="O1" s="99"/>
    </row>
    <row r="2" spans="1:16" s="3" customFormat="1" ht="12.75">
      <c r="A2" s="6"/>
      <c r="B2" s="4"/>
      <c r="C2" s="4"/>
      <c r="D2" s="4"/>
      <c r="E2" s="4"/>
      <c r="F2" s="4"/>
      <c r="G2" s="4"/>
      <c r="H2" s="4"/>
      <c r="I2" s="4"/>
      <c r="J2" s="31"/>
      <c r="K2" s="96" t="s">
        <v>206</v>
      </c>
      <c r="L2" s="96"/>
      <c r="M2" s="96"/>
      <c r="N2" s="97"/>
      <c r="O2" s="97"/>
      <c r="P2" s="13"/>
    </row>
    <row r="3" spans="1:16" s="3" customFormat="1" ht="12.75">
      <c r="A3" s="6"/>
      <c r="B3" s="4"/>
      <c r="C3" s="4"/>
      <c r="D3" s="4"/>
      <c r="E3" s="4"/>
      <c r="F3" s="4"/>
      <c r="G3" s="4"/>
      <c r="H3" s="4"/>
      <c r="I3" s="4"/>
      <c r="J3" s="31"/>
      <c r="K3" s="96"/>
      <c r="L3" s="96"/>
      <c r="M3" s="96"/>
      <c r="N3" s="97"/>
      <c r="O3" s="97"/>
      <c r="P3" s="13"/>
    </row>
    <row r="4" spans="1:16" s="3" customFormat="1" ht="12.75">
      <c r="A4" s="6"/>
      <c r="B4" s="4"/>
      <c r="C4" s="4"/>
      <c r="D4" s="4"/>
      <c r="E4" s="4"/>
      <c r="F4" s="4"/>
      <c r="G4" s="4"/>
      <c r="H4" s="4"/>
      <c r="I4" s="4"/>
      <c r="J4" s="31"/>
      <c r="K4" s="96"/>
      <c r="L4" s="96"/>
      <c r="M4" s="96"/>
      <c r="N4" s="97"/>
      <c r="O4" s="97"/>
      <c r="P4" s="13"/>
    </row>
    <row r="5" spans="1:16" s="3" customFormat="1" ht="3.75" customHeight="1">
      <c r="A5" s="6"/>
      <c r="B5" s="4"/>
      <c r="C5" s="4"/>
      <c r="D5" s="4"/>
      <c r="E5" s="4"/>
      <c r="F5" s="4"/>
      <c r="G5" s="4"/>
      <c r="H5" s="4"/>
      <c r="I5" s="4"/>
      <c r="J5" s="31"/>
      <c r="K5" s="96"/>
      <c r="L5" s="96"/>
      <c r="M5" s="96"/>
      <c r="N5" s="97"/>
      <c r="O5" s="97"/>
      <c r="P5" s="13"/>
    </row>
    <row r="6" spans="1:16" s="3" customFormat="1" ht="12.75" hidden="1">
      <c r="A6" s="6"/>
      <c r="B6" s="4"/>
      <c r="C6" s="4"/>
      <c r="D6" s="4"/>
      <c r="E6" s="4"/>
      <c r="F6" s="4"/>
      <c r="G6" s="4"/>
      <c r="H6" s="4"/>
      <c r="I6" s="4"/>
      <c r="J6" s="31"/>
      <c r="K6" s="96"/>
      <c r="L6" s="96"/>
      <c r="M6" s="96"/>
      <c r="N6" s="97"/>
      <c r="O6" s="97"/>
      <c r="P6" s="13"/>
    </row>
    <row r="7" spans="1:16" s="3" customFormat="1" ht="49.5" customHeight="1" hidden="1">
      <c r="A7" s="6"/>
      <c r="B7" s="4"/>
      <c r="C7" s="4"/>
      <c r="D7" s="4"/>
      <c r="E7" s="4"/>
      <c r="F7" s="4"/>
      <c r="G7" s="4"/>
      <c r="H7" s="4"/>
      <c r="I7" s="4"/>
      <c r="J7" s="32"/>
      <c r="K7" s="101"/>
      <c r="L7" s="101"/>
      <c r="M7" s="101"/>
      <c r="N7" s="101"/>
      <c r="O7" s="101"/>
      <c r="P7" s="13"/>
    </row>
    <row r="8" spans="1:16" s="3" customFormat="1" ht="15.75">
      <c r="A8" s="6"/>
      <c r="B8" s="4"/>
      <c r="C8" s="4"/>
      <c r="D8" s="4"/>
      <c r="E8" s="4"/>
      <c r="F8" s="4"/>
      <c r="G8" s="4"/>
      <c r="H8" s="4"/>
      <c r="I8" s="4"/>
      <c r="J8" s="33" t="s">
        <v>202</v>
      </c>
      <c r="K8" s="36"/>
      <c r="L8" s="36"/>
      <c r="M8" s="36"/>
      <c r="N8" s="36"/>
      <c r="O8" s="36"/>
      <c r="P8" s="13"/>
    </row>
    <row r="9" spans="1:16" s="3" customFormat="1" ht="12.75">
      <c r="A9" s="6"/>
      <c r="B9" s="4"/>
      <c r="C9" s="4"/>
      <c r="D9" s="4"/>
      <c r="E9" s="4"/>
      <c r="F9" s="4"/>
      <c r="G9" s="4"/>
      <c r="H9" s="4"/>
      <c r="I9" s="4"/>
      <c r="J9" s="31"/>
      <c r="K9" s="36"/>
      <c r="L9" s="36"/>
      <c r="M9" s="36"/>
      <c r="N9" s="36"/>
      <c r="O9" s="36"/>
      <c r="P9" s="13"/>
    </row>
    <row r="10" spans="1:16" s="3" customFormat="1" ht="12.75">
      <c r="A10" s="6"/>
      <c r="B10" s="4"/>
      <c r="C10" s="4"/>
      <c r="D10" s="4"/>
      <c r="E10" s="4"/>
      <c r="F10" s="4"/>
      <c r="G10" s="4"/>
      <c r="H10" s="4"/>
      <c r="I10" s="4"/>
      <c r="J10" s="31"/>
      <c r="K10" s="36"/>
      <c r="L10" s="36"/>
      <c r="M10" s="36"/>
      <c r="N10" s="36"/>
      <c r="O10" s="36" t="s">
        <v>68</v>
      </c>
      <c r="P10" s="13"/>
    </row>
    <row r="11" spans="1:16" s="3" customFormat="1" ht="12.75">
      <c r="A11" s="93" t="s">
        <v>31</v>
      </c>
      <c r="B11" s="98" t="s">
        <v>29</v>
      </c>
      <c r="C11" s="98"/>
      <c r="D11" s="98"/>
      <c r="E11" s="98"/>
      <c r="F11" s="98"/>
      <c r="G11" s="98"/>
      <c r="H11" s="98"/>
      <c r="I11" s="98"/>
      <c r="J11" s="100" t="s">
        <v>30</v>
      </c>
      <c r="K11" s="94" t="s">
        <v>203</v>
      </c>
      <c r="L11" s="44"/>
      <c r="M11" s="44"/>
      <c r="N11" s="94" t="s">
        <v>204</v>
      </c>
      <c r="O11" s="94" t="s">
        <v>205</v>
      </c>
      <c r="P11" s="13"/>
    </row>
    <row r="12" spans="1:16" s="3" customFormat="1" ht="12.75">
      <c r="A12" s="93"/>
      <c r="B12" s="95" t="s">
        <v>32</v>
      </c>
      <c r="C12" s="95" t="s">
        <v>33</v>
      </c>
      <c r="D12" s="95" t="s">
        <v>39</v>
      </c>
      <c r="E12" s="95" t="s">
        <v>34</v>
      </c>
      <c r="F12" s="95" t="s">
        <v>35</v>
      </c>
      <c r="G12" s="95" t="s">
        <v>36</v>
      </c>
      <c r="H12" s="95" t="s">
        <v>37</v>
      </c>
      <c r="I12" s="95" t="s">
        <v>38</v>
      </c>
      <c r="J12" s="100"/>
      <c r="K12" s="94"/>
      <c r="L12" s="44"/>
      <c r="M12" s="44"/>
      <c r="N12" s="94"/>
      <c r="O12" s="94"/>
      <c r="P12" s="13"/>
    </row>
    <row r="13" spans="1:16" s="3" customFormat="1" ht="12.75">
      <c r="A13" s="93"/>
      <c r="B13" s="95"/>
      <c r="C13" s="95"/>
      <c r="D13" s="95"/>
      <c r="E13" s="95"/>
      <c r="F13" s="95"/>
      <c r="G13" s="95"/>
      <c r="H13" s="95"/>
      <c r="I13" s="95"/>
      <c r="J13" s="100"/>
      <c r="K13" s="94"/>
      <c r="L13" s="44"/>
      <c r="M13" s="44"/>
      <c r="N13" s="94"/>
      <c r="O13" s="94"/>
      <c r="P13" s="13"/>
    </row>
    <row r="14" spans="1:16" s="3" customFormat="1" ht="12.75">
      <c r="A14" s="93"/>
      <c r="B14" s="95"/>
      <c r="C14" s="95"/>
      <c r="D14" s="95"/>
      <c r="E14" s="95"/>
      <c r="F14" s="95"/>
      <c r="G14" s="95"/>
      <c r="H14" s="95"/>
      <c r="I14" s="95"/>
      <c r="J14" s="100"/>
      <c r="K14" s="94"/>
      <c r="L14" s="44"/>
      <c r="M14" s="44"/>
      <c r="N14" s="94"/>
      <c r="O14" s="94"/>
      <c r="P14" s="13"/>
    </row>
    <row r="15" spans="1:16" s="3" customFormat="1" ht="12.75">
      <c r="A15" s="93"/>
      <c r="B15" s="95"/>
      <c r="C15" s="95"/>
      <c r="D15" s="95"/>
      <c r="E15" s="95"/>
      <c r="F15" s="95"/>
      <c r="G15" s="95"/>
      <c r="H15" s="95"/>
      <c r="I15" s="95"/>
      <c r="J15" s="100"/>
      <c r="K15" s="94"/>
      <c r="L15" s="44"/>
      <c r="M15" s="44"/>
      <c r="N15" s="94"/>
      <c r="O15" s="94"/>
      <c r="P15" s="13"/>
    </row>
    <row r="16" spans="1:16" s="3" customFormat="1" ht="12.75">
      <c r="A16" s="93"/>
      <c r="B16" s="95"/>
      <c r="C16" s="95"/>
      <c r="D16" s="95"/>
      <c r="E16" s="95"/>
      <c r="F16" s="95"/>
      <c r="G16" s="95"/>
      <c r="H16" s="95"/>
      <c r="I16" s="95"/>
      <c r="J16" s="100"/>
      <c r="K16" s="94"/>
      <c r="L16" s="44"/>
      <c r="M16" s="44"/>
      <c r="N16" s="94"/>
      <c r="O16" s="94"/>
      <c r="P16" s="13"/>
    </row>
    <row r="17" spans="1:16" s="3" customFormat="1" ht="12.75">
      <c r="A17" s="93"/>
      <c r="B17" s="95"/>
      <c r="C17" s="95"/>
      <c r="D17" s="95"/>
      <c r="E17" s="95"/>
      <c r="F17" s="95"/>
      <c r="G17" s="95"/>
      <c r="H17" s="95"/>
      <c r="I17" s="95"/>
      <c r="J17" s="100"/>
      <c r="K17" s="94"/>
      <c r="L17" s="44"/>
      <c r="M17" s="44"/>
      <c r="N17" s="94"/>
      <c r="O17" s="94"/>
      <c r="P17" s="13"/>
    </row>
    <row r="18" spans="1:22" s="3" customFormat="1" ht="12.75">
      <c r="A18" s="93"/>
      <c r="B18" s="95"/>
      <c r="C18" s="95"/>
      <c r="D18" s="95"/>
      <c r="E18" s="95"/>
      <c r="F18" s="95"/>
      <c r="G18" s="95"/>
      <c r="H18" s="95"/>
      <c r="I18" s="95"/>
      <c r="J18" s="100"/>
      <c r="K18" s="94"/>
      <c r="L18" s="44"/>
      <c r="M18" s="44"/>
      <c r="N18" s="94"/>
      <c r="O18" s="94"/>
      <c r="P18" s="13"/>
      <c r="V18" s="82"/>
    </row>
    <row r="19" spans="1:22" s="43" customFormat="1" ht="12.75">
      <c r="A19" s="23">
        <v>1</v>
      </c>
      <c r="B19" s="45">
        <v>2</v>
      </c>
      <c r="C19" s="41">
        <v>3</v>
      </c>
      <c r="D19" s="45">
        <v>4</v>
      </c>
      <c r="E19" s="41">
        <v>5</v>
      </c>
      <c r="F19" s="45">
        <v>6</v>
      </c>
      <c r="G19" s="41">
        <v>7</v>
      </c>
      <c r="H19" s="45">
        <v>8</v>
      </c>
      <c r="I19" s="41">
        <v>9</v>
      </c>
      <c r="J19" s="45">
        <v>10</v>
      </c>
      <c r="K19" s="41">
        <v>11</v>
      </c>
      <c r="L19" s="45">
        <v>12</v>
      </c>
      <c r="M19" s="41">
        <v>13</v>
      </c>
      <c r="N19" s="45">
        <v>12</v>
      </c>
      <c r="O19" s="41">
        <v>13</v>
      </c>
      <c r="P19" s="42"/>
      <c r="V19" s="89"/>
    </row>
    <row r="20" spans="1:22" s="3" customFormat="1" ht="15.75" customHeight="1">
      <c r="A20" s="63">
        <v>1</v>
      </c>
      <c r="B20" s="64" t="s">
        <v>40</v>
      </c>
      <c r="C20" s="64">
        <v>1</v>
      </c>
      <c r="D20" s="64" t="s">
        <v>41</v>
      </c>
      <c r="E20" s="64" t="s">
        <v>41</v>
      </c>
      <c r="F20" s="64" t="s">
        <v>40</v>
      </c>
      <c r="G20" s="64" t="s">
        <v>41</v>
      </c>
      <c r="H20" s="64" t="s">
        <v>42</v>
      </c>
      <c r="I20" s="64" t="s">
        <v>40</v>
      </c>
      <c r="J20" s="65" t="s">
        <v>110</v>
      </c>
      <c r="K20" s="66">
        <f>K21+K29+K33+K35+K44+K48+K53+K57+K78</f>
        <v>149594.5</v>
      </c>
      <c r="L20" s="66" t="e">
        <f>L21+L29+L33+L35+L44+L48+L53+L57+L78</f>
        <v>#REF!</v>
      </c>
      <c r="M20" s="66" t="e">
        <f>M21+M29+M33+M35+M44+M48+M53+M57+M78</f>
        <v>#REF!</v>
      </c>
      <c r="N20" s="66">
        <f>N21+N29+N33+N35+N44+N48+N53+N57+N78</f>
        <v>154698.1</v>
      </c>
      <c r="O20" s="66">
        <f>O21+O29+O33+O35+O44+O48+O53+O57+O78</f>
        <v>159175.1</v>
      </c>
      <c r="P20" s="13"/>
      <c r="R20" s="50"/>
      <c r="V20" s="82"/>
    </row>
    <row r="21" spans="1:22" s="3" customFormat="1" ht="16.5" customHeight="1">
      <c r="A21" s="63">
        <v>2</v>
      </c>
      <c r="B21" s="64" t="s">
        <v>67</v>
      </c>
      <c r="C21" s="64" t="s">
        <v>43</v>
      </c>
      <c r="D21" s="64" t="s">
        <v>44</v>
      </c>
      <c r="E21" s="64" t="s">
        <v>41</v>
      </c>
      <c r="F21" s="64" t="s">
        <v>40</v>
      </c>
      <c r="G21" s="64" t="s">
        <v>41</v>
      </c>
      <c r="H21" s="64" t="s">
        <v>42</v>
      </c>
      <c r="I21" s="64" t="s">
        <v>40</v>
      </c>
      <c r="J21" s="65" t="s">
        <v>18</v>
      </c>
      <c r="K21" s="66">
        <f>SUM(K22+K25)</f>
        <v>132266.8</v>
      </c>
      <c r="L21" s="66" t="e">
        <f>SUM(L22+L25)</f>
        <v>#REF!</v>
      </c>
      <c r="M21" s="66" t="e">
        <f>SUM(M22+M25)</f>
        <v>#REF!</v>
      </c>
      <c r="N21" s="66">
        <f>SUM(N22+N25)</f>
        <v>137438.1</v>
      </c>
      <c r="O21" s="66">
        <f>SUM(O22+O25)</f>
        <v>142981.7</v>
      </c>
      <c r="P21" s="13"/>
      <c r="R21" s="50"/>
      <c r="V21" s="82"/>
    </row>
    <row r="22" spans="1:22" s="3" customFormat="1" ht="17.25" customHeight="1">
      <c r="A22" s="63">
        <v>3</v>
      </c>
      <c r="B22" s="64" t="s">
        <v>40</v>
      </c>
      <c r="C22" s="64" t="s">
        <v>43</v>
      </c>
      <c r="D22" s="64" t="s">
        <v>44</v>
      </c>
      <c r="E22" s="64" t="s">
        <v>44</v>
      </c>
      <c r="F22" s="64" t="s">
        <v>40</v>
      </c>
      <c r="G22" s="64" t="s">
        <v>41</v>
      </c>
      <c r="H22" s="64" t="s">
        <v>42</v>
      </c>
      <c r="I22" s="64" t="s">
        <v>45</v>
      </c>
      <c r="J22" s="65" t="s">
        <v>19</v>
      </c>
      <c r="K22" s="66">
        <f>SUM(K23+K24)</f>
        <v>8106.2</v>
      </c>
      <c r="L22" s="66">
        <f>SUM(L24)</f>
        <v>0</v>
      </c>
      <c r="M22" s="66">
        <f>SUM(M24)</f>
        <v>0</v>
      </c>
      <c r="N22" s="66">
        <f>SUM(N23+N24)</f>
        <v>13411</v>
      </c>
      <c r="O22" s="66">
        <f>SUM(O23+O24)</f>
        <v>13583.2</v>
      </c>
      <c r="P22" s="13"/>
      <c r="R22" s="51"/>
      <c r="V22" s="82"/>
    </row>
    <row r="23" spans="1:22" s="3" customFormat="1" ht="17.25" customHeight="1">
      <c r="A23" s="63">
        <v>4</v>
      </c>
      <c r="B23" s="56" t="s">
        <v>67</v>
      </c>
      <c r="C23" s="56" t="s">
        <v>43</v>
      </c>
      <c r="D23" s="56" t="s">
        <v>44</v>
      </c>
      <c r="E23" s="56" t="s">
        <v>44</v>
      </c>
      <c r="F23" s="56" t="s">
        <v>46</v>
      </c>
      <c r="G23" s="56" t="s">
        <v>47</v>
      </c>
      <c r="H23" s="56" t="s">
        <v>42</v>
      </c>
      <c r="I23" s="56" t="s">
        <v>45</v>
      </c>
      <c r="J23" s="54" t="s">
        <v>20</v>
      </c>
      <c r="K23" s="55">
        <v>2575</v>
      </c>
      <c r="L23" s="66"/>
      <c r="M23" s="66"/>
      <c r="N23" s="55">
        <v>3380</v>
      </c>
      <c r="O23" s="55">
        <v>3512</v>
      </c>
      <c r="P23" s="13"/>
      <c r="R23" s="51"/>
      <c r="V23" s="82">
        <v>-700</v>
      </c>
    </row>
    <row r="24" spans="1:22" s="7" customFormat="1" ht="32.25" customHeight="1">
      <c r="A24" s="63">
        <v>5</v>
      </c>
      <c r="B24" s="56" t="s">
        <v>67</v>
      </c>
      <c r="C24" s="56" t="s">
        <v>43</v>
      </c>
      <c r="D24" s="56" t="s">
        <v>44</v>
      </c>
      <c r="E24" s="56" t="s">
        <v>44</v>
      </c>
      <c r="F24" s="56" t="s">
        <v>136</v>
      </c>
      <c r="G24" s="56" t="s">
        <v>47</v>
      </c>
      <c r="H24" s="56" t="s">
        <v>42</v>
      </c>
      <c r="I24" s="56" t="s">
        <v>45</v>
      </c>
      <c r="J24" s="54" t="s">
        <v>164</v>
      </c>
      <c r="K24" s="49">
        <v>5531.2</v>
      </c>
      <c r="L24" s="49"/>
      <c r="M24" s="49"/>
      <c r="N24" s="49">
        <v>10031</v>
      </c>
      <c r="O24" s="49">
        <v>10071.2</v>
      </c>
      <c r="P24" s="14"/>
      <c r="R24" s="51"/>
      <c r="S24" s="3"/>
      <c r="T24" s="3"/>
      <c r="U24" s="3"/>
      <c r="V24" s="82">
        <v>-4468.8</v>
      </c>
    </row>
    <row r="25" spans="1:22" s="3" customFormat="1" ht="15.75" customHeight="1">
      <c r="A25" s="63">
        <v>6</v>
      </c>
      <c r="B25" s="64" t="s">
        <v>40</v>
      </c>
      <c r="C25" s="64" t="s">
        <v>43</v>
      </c>
      <c r="D25" s="64" t="s">
        <v>44</v>
      </c>
      <c r="E25" s="64" t="s">
        <v>47</v>
      </c>
      <c r="F25" s="64" t="s">
        <v>40</v>
      </c>
      <c r="G25" s="64" t="s">
        <v>44</v>
      </c>
      <c r="H25" s="64" t="s">
        <v>42</v>
      </c>
      <c r="I25" s="64" t="s">
        <v>45</v>
      </c>
      <c r="J25" s="65" t="s">
        <v>23</v>
      </c>
      <c r="K25" s="66">
        <f>SUM(K26+K27+K28)</f>
        <v>124160.59999999999</v>
      </c>
      <c r="L25" s="66" t="e">
        <f>SUM(L26+#REF!+L27+L28)</f>
        <v>#REF!</v>
      </c>
      <c r="M25" s="66" t="e">
        <f>SUM(M26+#REF!+M27+M28)</f>
        <v>#REF!</v>
      </c>
      <c r="N25" s="66">
        <f>SUM(N26+N27+N28)</f>
        <v>124027.1</v>
      </c>
      <c r="O25" s="66">
        <f>SUM(O26+O27+O28)</f>
        <v>129398.5</v>
      </c>
      <c r="P25" s="13"/>
      <c r="R25" s="51"/>
      <c r="V25" s="82"/>
    </row>
    <row r="26" spans="1:22" s="7" customFormat="1" ht="59.25" customHeight="1">
      <c r="A26" s="63">
        <v>7</v>
      </c>
      <c r="B26" s="56" t="s">
        <v>67</v>
      </c>
      <c r="C26" s="56" t="s">
        <v>43</v>
      </c>
      <c r="D26" s="56" t="s">
        <v>44</v>
      </c>
      <c r="E26" s="56" t="s">
        <v>47</v>
      </c>
      <c r="F26" s="56" t="s">
        <v>51</v>
      </c>
      <c r="G26" s="56" t="s">
        <v>44</v>
      </c>
      <c r="H26" s="56" t="s">
        <v>42</v>
      </c>
      <c r="I26" s="56" t="s">
        <v>45</v>
      </c>
      <c r="J26" s="54" t="s">
        <v>102</v>
      </c>
      <c r="K26" s="55">
        <v>123999.9</v>
      </c>
      <c r="L26" s="55"/>
      <c r="M26" s="55"/>
      <c r="N26" s="55">
        <v>123952.3</v>
      </c>
      <c r="O26" s="55">
        <v>129320.7</v>
      </c>
      <c r="P26" s="15"/>
      <c r="R26" s="51"/>
      <c r="S26" s="3"/>
      <c r="T26" s="3"/>
      <c r="U26" s="3"/>
      <c r="V26" s="82">
        <v>3669</v>
      </c>
    </row>
    <row r="27" spans="1:22" s="7" customFormat="1" ht="83.25" customHeight="1">
      <c r="A27" s="63">
        <v>8</v>
      </c>
      <c r="B27" s="56" t="s">
        <v>67</v>
      </c>
      <c r="C27" s="56" t="s">
        <v>43</v>
      </c>
      <c r="D27" s="56" t="s">
        <v>44</v>
      </c>
      <c r="E27" s="56" t="s">
        <v>47</v>
      </c>
      <c r="F27" s="56" t="s">
        <v>3</v>
      </c>
      <c r="G27" s="56" t="s">
        <v>44</v>
      </c>
      <c r="H27" s="56" t="s">
        <v>42</v>
      </c>
      <c r="I27" s="56" t="s">
        <v>45</v>
      </c>
      <c r="J27" s="54" t="s">
        <v>4</v>
      </c>
      <c r="K27" s="55">
        <v>9.8</v>
      </c>
      <c r="L27" s="55"/>
      <c r="M27" s="55"/>
      <c r="N27" s="55">
        <v>12</v>
      </c>
      <c r="O27" s="55">
        <v>12.5</v>
      </c>
      <c r="P27" s="14"/>
      <c r="R27" s="50"/>
      <c r="S27" s="3"/>
      <c r="T27" s="3"/>
      <c r="U27" s="3"/>
      <c r="V27" s="82">
        <v>-1.9</v>
      </c>
    </row>
    <row r="28" spans="1:22" s="7" customFormat="1" ht="38.25">
      <c r="A28" s="63">
        <v>9</v>
      </c>
      <c r="B28" s="56" t="s">
        <v>67</v>
      </c>
      <c r="C28" s="56" t="s">
        <v>43</v>
      </c>
      <c r="D28" s="56" t="s">
        <v>44</v>
      </c>
      <c r="E28" s="56" t="s">
        <v>47</v>
      </c>
      <c r="F28" s="56" t="s">
        <v>21</v>
      </c>
      <c r="G28" s="56" t="s">
        <v>44</v>
      </c>
      <c r="H28" s="56" t="s">
        <v>42</v>
      </c>
      <c r="I28" s="56" t="s">
        <v>45</v>
      </c>
      <c r="J28" s="54" t="s">
        <v>103</v>
      </c>
      <c r="K28" s="55">
        <v>150.9</v>
      </c>
      <c r="L28" s="55"/>
      <c r="M28" s="55"/>
      <c r="N28" s="55">
        <v>62.8</v>
      </c>
      <c r="O28" s="55">
        <v>65.3</v>
      </c>
      <c r="P28" s="8"/>
      <c r="R28" s="50"/>
      <c r="S28" s="3"/>
      <c r="T28" s="3"/>
      <c r="U28" s="3"/>
      <c r="V28" s="82">
        <v>90</v>
      </c>
    </row>
    <row r="29" spans="1:22" s="3" customFormat="1" ht="12.75">
      <c r="A29" s="63">
        <v>10</v>
      </c>
      <c r="B29" s="64" t="s">
        <v>40</v>
      </c>
      <c r="C29" s="64" t="s">
        <v>43</v>
      </c>
      <c r="D29" s="64" t="s">
        <v>48</v>
      </c>
      <c r="E29" s="64" t="s">
        <v>41</v>
      </c>
      <c r="F29" s="64" t="s">
        <v>40</v>
      </c>
      <c r="G29" s="64" t="s">
        <v>41</v>
      </c>
      <c r="H29" s="64" t="s">
        <v>42</v>
      </c>
      <c r="I29" s="64" t="s">
        <v>40</v>
      </c>
      <c r="J29" s="65" t="s">
        <v>24</v>
      </c>
      <c r="K29" s="66">
        <f>SUM(K30:K32)</f>
        <v>2049.3</v>
      </c>
      <c r="L29" s="66">
        <f>SUM(L30:L31)</f>
        <v>0</v>
      </c>
      <c r="M29" s="66">
        <f>SUM(M30:M31)</f>
        <v>0</v>
      </c>
      <c r="N29" s="66">
        <f>SUM(N30:N32)</f>
        <v>1961.9</v>
      </c>
      <c r="O29" s="66">
        <f>SUM(O30:O32)</f>
        <v>499.5</v>
      </c>
      <c r="P29" s="13"/>
      <c r="R29" s="50"/>
      <c r="V29" s="82"/>
    </row>
    <row r="30" spans="1:22" s="1" customFormat="1" ht="18" customHeight="1">
      <c r="A30" s="63">
        <v>11</v>
      </c>
      <c r="B30" s="56" t="s">
        <v>67</v>
      </c>
      <c r="C30" s="56" t="s">
        <v>43</v>
      </c>
      <c r="D30" s="56" t="s">
        <v>48</v>
      </c>
      <c r="E30" s="56" t="s">
        <v>47</v>
      </c>
      <c r="F30" s="56" t="s">
        <v>40</v>
      </c>
      <c r="G30" s="56" t="s">
        <v>47</v>
      </c>
      <c r="H30" s="56" t="s">
        <v>42</v>
      </c>
      <c r="I30" s="56" t="s">
        <v>45</v>
      </c>
      <c r="J30" s="54" t="s">
        <v>82</v>
      </c>
      <c r="K30" s="49">
        <v>1985</v>
      </c>
      <c r="L30" s="49"/>
      <c r="M30" s="49"/>
      <c r="N30" s="49">
        <v>1950.4</v>
      </c>
      <c r="O30" s="49">
        <v>487.5</v>
      </c>
      <c r="P30" s="17"/>
      <c r="R30" s="50"/>
      <c r="V30" s="90">
        <v>115</v>
      </c>
    </row>
    <row r="31" spans="1:22" s="1" customFormat="1" ht="19.5" customHeight="1">
      <c r="A31" s="63">
        <v>12</v>
      </c>
      <c r="B31" s="56" t="s">
        <v>67</v>
      </c>
      <c r="C31" s="56" t="s">
        <v>43</v>
      </c>
      <c r="D31" s="56" t="s">
        <v>48</v>
      </c>
      <c r="E31" s="56" t="s">
        <v>49</v>
      </c>
      <c r="F31" s="56" t="s">
        <v>40</v>
      </c>
      <c r="G31" s="56" t="s">
        <v>44</v>
      </c>
      <c r="H31" s="56" t="s">
        <v>42</v>
      </c>
      <c r="I31" s="56" t="s">
        <v>45</v>
      </c>
      <c r="J31" s="54" t="s">
        <v>83</v>
      </c>
      <c r="K31" s="49">
        <v>58</v>
      </c>
      <c r="L31" s="49"/>
      <c r="M31" s="49"/>
      <c r="N31" s="49">
        <v>11.5</v>
      </c>
      <c r="O31" s="49">
        <v>12</v>
      </c>
      <c r="P31" s="17"/>
      <c r="R31" s="51"/>
      <c r="V31" s="90">
        <v>47</v>
      </c>
    </row>
    <row r="32" spans="1:22" s="1" customFormat="1" ht="30.75" customHeight="1">
      <c r="A32" s="63">
        <v>13</v>
      </c>
      <c r="B32" s="56" t="s">
        <v>67</v>
      </c>
      <c r="C32" s="56" t="s">
        <v>43</v>
      </c>
      <c r="D32" s="56" t="s">
        <v>48</v>
      </c>
      <c r="E32" s="56" t="s">
        <v>112</v>
      </c>
      <c r="F32" s="56" t="s">
        <v>3</v>
      </c>
      <c r="G32" s="56" t="s">
        <v>47</v>
      </c>
      <c r="H32" s="56" t="s">
        <v>42</v>
      </c>
      <c r="I32" s="56" t="s">
        <v>45</v>
      </c>
      <c r="J32" s="54" t="s">
        <v>131</v>
      </c>
      <c r="K32" s="49">
        <v>6.3</v>
      </c>
      <c r="L32" s="49"/>
      <c r="M32" s="49"/>
      <c r="N32" s="49">
        <v>0</v>
      </c>
      <c r="O32" s="49">
        <v>0</v>
      </c>
      <c r="P32" s="17"/>
      <c r="R32" s="51"/>
      <c r="V32" s="90">
        <v>6.3</v>
      </c>
    </row>
    <row r="33" spans="1:22" s="1" customFormat="1" ht="19.5" customHeight="1">
      <c r="A33" s="63">
        <v>14</v>
      </c>
      <c r="B33" s="64" t="s">
        <v>40</v>
      </c>
      <c r="C33" s="64" t="s">
        <v>43</v>
      </c>
      <c r="D33" s="64" t="s">
        <v>50</v>
      </c>
      <c r="E33" s="64" t="s">
        <v>41</v>
      </c>
      <c r="F33" s="64" t="s">
        <v>40</v>
      </c>
      <c r="G33" s="64" t="s">
        <v>41</v>
      </c>
      <c r="H33" s="64" t="s">
        <v>42</v>
      </c>
      <c r="I33" s="64" t="s">
        <v>40</v>
      </c>
      <c r="J33" s="65" t="s">
        <v>25</v>
      </c>
      <c r="K33" s="66">
        <f>SUM(K34)</f>
        <v>1394</v>
      </c>
      <c r="L33" s="66">
        <f>SUM(L34)</f>
        <v>0</v>
      </c>
      <c r="M33" s="66">
        <f>SUM(M34)</f>
        <v>0</v>
      </c>
      <c r="N33" s="66">
        <f>SUM(N34)</f>
        <v>1342</v>
      </c>
      <c r="O33" s="66">
        <f>SUM(O34)</f>
        <v>1393.9</v>
      </c>
      <c r="P33" s="17"/>
      <c r="R33" s="51"/>
      <c r="V33" s="90"/>
    </row>
    <row r="34" spans="1:22" s="9" customFormat="1" ht="33" customHeight="1">
      <c r="A34" s="63">
        <v>15</v>
      </c>
      <c r="B34" s="56" t="s">
        <v>67</v>
      </c>
      <c r="C34" s="56" t="s">
        <v>43</v>
      </c>
      <c r="D34" s="56" t="s">
        <v>50</v>
      </c>
      <c r="E34" s="56" t="s">
        <v>49</v>
      </c>
      <c r="F34" s="56" t="s">
        <v>51</v>
      </c>
      <c r="G34" s="56" t="s">
        <v>44</v>
      </c>
      <c r="H34" s="56" t="s">
        <v>42</v>
      </c>
      <c r="I34" s="56" t="s">
        <v>45</v>
      </c>
      <c r="J34" s="54" t="s">
        <v>128</v>
      </c>
      <c r="K34" s="55">
        <v>1394</v>
      </c>
      <c r="L34" s="55"/>
      <c r="M34" s="55"/>
      <c r="N34" s="55">
        <v>1342</v>
      </c>
      <c r="O34" s="55">
        <v>1393.9</v>
      </c>
      <c r="P34" s="18"/>
      <c r="R34" s="51"/>
      <c r="S34" s="1"/>
      <c r="T34" s="1"/>
      <c r="U34" s="1"/>
      <c r="V34" s="90">
        <v>94</v>
      </c>
    </row>
    <row r="35" spans="1:22" s="9" customFormat="1" ht="33" customHeight="1">
      <c r="A35" s="63">
        <v>16</v>
      </c>
      <c r="B35" s="64" t="s">
        <v>40</v>
      </c>
      <c r="C35" s="64" t="s">
        <v>43</v>
      </c>
      <c r="D35" s="64" t="s">
        <v>53</v>
      </c>
      <c r="E35" s="64" t="s">
        <v>41</v>
      </c>
      <c r="F35" s="64" t="s">
        <v>40</v>
      </c>
      <c r="G35" s="64" t="s">
        <v>41</v>
      </c>
      <c r="H35" s="64" t="s">
        <v>42</v>
      </c>
      <c r="I35" s="64" t="s">
        <v>40</v>
      </c>
      <c r="J35" s="65" t="s">
        <v>54</v>
      </c>
      <c r="K35" s="66">
        <f>SUM(K36:K43)</f>
        <v>6618.800000000001</v>
      </c>
      <c r="L35" s="66">
        <f>SUM(L38:L38)</f>
        <v>0</v>
      </c>
      <c r="M35" s="66">
        <f>SUM(M38:M38)</f>
        <v>0</v>
      </c>
      <c r="N35" s="66">
        <f>SUM(N36:N43)</f>
        <v>4913.9000000000015</v>
      </c>
      <c r="O35" s="66">
        <f>SUM(O36:O43)</f>
        <v>4913.9000000000015</v>
      </c>
      <c r="P35" s="18"/>
      <c r="R35" s="51"/>
      <c r="S35" s="1"/>
      <c r="T35" s="1"/>
      <c r="U35" s="1"/>
      <c r="V35" s="90"/>
    </row>
    <row r="36" spans="1:22" s="9" customFormat="1" ht="75.75" customHeight="1">
      <c r="A36" s="63">
        <v>17</v>
      </c>
      <c r="B36" s="56" t="s">
        <v>17</v>
      </c>
      <c r="C36" s="56" t="s">
        <v>43</v>
      </c>
      <c r="D36" s="56" t="s">
        <v>53</v>
      </c>
      <c r="E36" s="56" t="s">
        <v>48</v>
      </c>
      <c r="F36" s="56" t="s">
        <v>75</v>
      </c>
      <c r="G36" s="56" t="s">
        <v>48</v>
      </c>
      <c r="H36" s="56" t="s">
        <v>42</v>
      </c>
      <c r="I36" s="56" t="s">
        <v>55</v>
      </c>
      <c r="J36" s="54" t="s">
        <v>167</v>
      </c>
      <c r="K36" s="55">
        <v>6264</v>
      </c>
      <c r="L36" s="55"/>
      <c r="M36" s="55"/>
      <c r="N36" s="55">
        <v>4559.1</v>
      </c>
      <c r="O36" s="55">
        <v>4559.1</v>
      </c>
      <c r="P36" s="18"/>
      <c r="R36" s="51"/>
      <c r="S36" s="1"/>
      <c r="T36" s="5">
        <v>2200.8</v>
      </c>
      <c r="U36" s="1"/>
      <c r="V36" s="90">
        <v>-495.9</v>
      </c>
    </row>
    <row r="37" spans="1:22" s="9" customFormat="1" ht="66.75" customHeight="1">
      <c r="A37" s="63">
        <v>18</v>
      </c>
      <c r="B37" s="56" t="s">
        <v>17</v>
      </c>
      <c r="C37" s="56" t="s">
        <v>43</v>
      </c>
      <c r="D37" s="56" t="s">
        <v>53</v>
      </c>
      <c r="E37" s="56" t="s">
        <v>48</v>
      </c>
      <c r="F37" s="56" t="s">
        <v>74</v>
      </c>
      <c r="G37" s="56" t="s">
        <v>48</v>
      </c>
      <c r="H37" s="56" t="s">
        <v>42</v>
      </c>
      <c r="I37" s="56" t="s">
        <v>55</v>
      </c>
      <c r="J37" s="54" t="s">
        <v>169</v>
      </c>
      <c r="K37" s="55">
        <v>122.3</v>
      </c>
      <c r="L37" s="55"/>
      <c r="M37" s="55"/>
      <c r="N37" s="55">
        <v>122.3</v>
      </c>
      <c r="O37" s="55">
        <v>122.3</v>
      </c>
      <c r="P37" s="18"/>
      <c r="R37" s="51"/>
      <c r="S37" s="1"/>
      <c r="T37" s="1"/>
      <c r="U37" s="1"/>
      <c r="V37" s="90"/>
    </row>
    <row r="38" spans="1:22" s="1" customFormat="1" ht="57.75" customHeight="1">
      <c r="A38" s="63">
        <v>19</v>
      </c>
      <c r="B38" s="56" t="s">
        <v>17</v>
      </c>
      <c r="C38" s="56" t="s">
        <v>43</v>
      </c>
      <c r="D38" s="56" t="s">
        <v>53</v>
      </c>
      <c r="E38" s="56" t="s">
        <v>48</v>
      </c>
      <c r="F38" s="56" t="s">
        <v>56</v>
      </c>
      <c r="G38" s="56" t="s">
        <v>48</v>
      </c>
      <c r="H38" s="56" t="s">
        <v>42</v>
      </c>
      <c r="I38" s="56" t="s">
        <v>55</v>
      </c>
      <c r="J38" s="54" t="s">
        <v>84</v>
      </c>
      <c r="K38" s="55">
        <v>0</v>
      </c>
      <c r="L38" s="55"/>
      <c r="M38" s="55"/>
      <c r="N38" s="55">
        <v>0</v>
      </c>
      <c r="O38" s="55">
        <v>0</v>
      </c>
      <c r="P38" s="17"/>
      <c r="R38" s="51"/>
      <c r="V38" s="90"/>
    </row>
    <row r="39" spans="1:22" s="1" customFormat="1" ht="34.5" customHeight="1">
      <c r="A39" s="63">
        <v>20</v>
      </c>
      <c r="B39" s="56" t="s">
        <v>17</v>
      </c>
      <c r="C39" s="56" t="s">
        <v>43</v>
      </c>
      <c r="D39" s="56" t="s">
        <v>53</v>
      </c>
      <c r="E39" s="56" t="s">
        <v>48</v>
      </c>
      <c r="F39" s="56" t="s">
        <v>134</v>
      </c>
      <c r="G39" s="56" t="s">
        <v>48</v>
      </c>
      <c r="H39" s="56" t="s">
        <v>42</v>
      </c>
      <c r="I39" s="56" t="s">
        <v>55</v>
      </c>
      <c r="J39" s="54" t="s">
        <v>135</v>
      </c>
      <c r="K39" s="55">
        <v>208.3</v>
      </c>
      <c r="L39" s="55"/>
      <c r="M39" s="55"/>
      <c r="N39" s="55">
        <v>208.3</v>
      </c>
      <c r="O39" s="55">
        <v>208.3</v>
      </c>
      <c r="P39" s="17"/>
      <c r="R39" s="51"/>
      <c r="V39" s="90"/>
    </row>
    <row r="40" spans="1:22" s="1" customFormat="1" ht="83.25" customHeight="1">
      <c r="A40" s="63">
        <v>21</v>
      </c>
      <c r="B40" s="56" t="s">
        <v>17</v>
      </c>
      <c r="C40" s="56" t="s">
        <v>43</v>
      </c>
      <c r="D40" s="56" t="s">
        <v>53</v>
      </c>
      <c r="E40" s="56" t="s">
        <v>48</v>
      </c>
      <c r="F40" s="56" t="s">
        <v>176</v>
      </c>
      <c r="G40" s="56" t="s">
        <v>177</v>
      </c>
      <c r="H40" s="56" t="s">
        <v>42</v>
      </c>
      <c r="I40" s="56" t="s">
        <v>55</v>
      </c>
      <c r="J40" s="54" t="s">
        <v>179</v>
      </c>
      <c r="K40" s="55">
        <v>2.6</v>
      </c>
      <c r="L40" s="55"/>
      <c r="M40" s="55"/>
      <c r="N40" s="55">
        <v>2.6</v>
      </c>
      <c r="O40" s="55">
        <v>2.6</v>
      </c>
      <c r="P40" s="17"/>
      <c r="R40" s="51"/>
      <c r="V40" s="90"/>
    </row>
    <row r="41" spans="1:22" s="1" customFormat="1" ht="77.25" customHeight="1">
      <c r="A41" s="63">
        <v>22</v>
      </c>
      <c r="B41" s="56" t="s">
        <v>17</v>
      </c>
      <c r="C41" s="56" t="s">
        <v>43</v>
      </c>
      <c r="D41" s="56" t="s">
        <v>53</v>
      </c>
      <c r="E41" s="56" t="s">
        <v>48</v>
      </c>
      <c r="F41" s="56" t="s">
        <v>178</v>
      </c>
      <c r="G41" s="56" t="s">
        <v>48</v>
      </c>
      <c r="H41" s="56" t="s">
        <v>42</v>
      </c>
      <c r="I41" s="56" t="s">
        <v>55</v>
      </c>
      <c r="J41" s="54" t="s">
        <v>180</v>
      </c>
      <c r="K41" s="55">
        <v>0</v>
      </c>
      <c r="L41" s="55"/>
      <c r="M41" s="55"/>
      <c r="N41" s="55">
        <v>0</v>
      </c>
      <c r="O41" s="55">
        <v>0</v>
      </c>
      <c r="P41" s="17"/>
      <c r="R41" s="51"/>
      <c r="V41" s="90"/>
    </row>
    <row r="42" spans="1:22" s="1" customFormat="1" ht="45" customHeight="1">
      <c r="A42" s="63">
        <v>23</v>
      </c>
      <c r="B42" s="56" t="s">
        <v>17</v>
      </c>
      <c r="C42" s="56" t="s">
        <v>43</v>
      </c>
      <c r="D42" s="56" t="s">
        <v>53</v>
      </c>
      <c r="E42" s="56" t="s">
        <v>155</v>
      </c>
      <c r="F42" s="56" t="s">
        <v>156</v>
      </c>
      <c r="G42" s="56" t="s">
        <v>48</v>
      </c>
      <c r="H42" s="56" t="s">
        <v>42</v>
      </c>
      <c r="I42" s="56" t="s">
        <v>55</v>
      </c>
      <c r="J42" s="54" t="s">
        <v>157</v>
      </c>
      <c r="K42" s="55">
        <v>0</v>
      </c>
      <c r="L42" s="55"/>
      <c r="M42" s="55"/>
      <c r="N42" s="55">
        <v>0</v>
      </c>
      <c r="O42" s="55">
        <v>0</v>
      </c>
      <c r="P42" s="17"/>
      <c r="R42" s="51"/>
      <c r="V42" s="90"/>
    </row>
    <row r="43" spans="1:22" s="1" customFormat="1" ht="63.75">
      <c r="A43" s="63">
        <v>24</v>
      </c>
      <c r="B43" s="56" t="s">
        <v>17</v>
      </c>
      <c r="C43" s="56" t="s">
        <v>43</v>
      </c>
      <c r="D43" s="56" t="s">
        <v>53</v>
      </c>
      <c r="E43" s="56" t="s">
        <v>137</v>
      </c>
      <c r="F43" s="56" t="s">
        <v>138</v>
      </c>
      <c r="G43" s="56" t="s">
        <v>48</v>
      </c>
      <c r="H43" s="56" t="s">
        <v>42</v>
      </c>
      <c r="I43" s="56" t="s">
        <v>55</v>
      </c>
      <c r="J43" s="54" t="s">
        <v>139</v>
      </c>
      <c r="K43" s="55">
        <v>21.6</v>
      </c>
      <c r="L43" s="55"/>
      <c r="M43" s="55"/>
      <c r="N43" s="55">
        <v>21.6</v>
      </c>
      <c r="O43" s="55">
        <v>21.6</v>
      </c>
      <c r="P43" s="17"/>
      <c r="R43" s="51"/>
      <c r="V43" s="90"/>
    </row>
    <row r="44" spans="1:22" s="2" customFormat="1" ht="19.5" customHeight="1">
      <c r="A44" s="63">
        <v>25</v>
      </c>
      <c r="B44" s="64" t="s">
        <v>40</v>
      </c>
      <c r="C44" s="64" t="s">
        <v>43</v>
      </c>
      <c r="D44" s="64" t="s">
        <v>57</v>
      </c>
      <c r="E44" s="64" t="s">
        <v>41</v>
      </c>
      <c r="F44" s="64" t="s">
        <v>40</v>
      </c>
      <c r="G44" s="64" t="s">
        <v>41</v>
      </c>
      <c r="H44" s="64" t="s">
        <v>42</v>
      </c>
      <c r="I44" s="64" t="s">
        <v>40</v>
      </c>
      <c r="J44" s="65" t="s">
        <v>26</v>
      </c>
      <c r="K44" s="66">
        <f>SUM(K45:K47)</f>
        <v>3253.5</v>
      </c>
      <c r="L44" s="66">
        <f>SUM(L45:L47)</f>
        <v>0</v>
      </c>
      <c r="M44" s="66">
        <f>SUM(M45:M47)</f>
        <v>0</v>
      </c>
      <c r="N44" s="66">
        <f>SUM(N45:N47)</f>
        <v>6721.6</v>
      </c>
      <c r="O44" s="66">
        <f>SUM(O45:O47)</f>
        <v>6983.3</v>
      </c>
      <c r="P44" s="16"/>
      <c r="R44" s="51"/>
      <c r="V44" s="91"/>
    </row>
    <row r="45" spans="1:22" s="2" customFormat="1" ht="32.25" customHeight="1">
      <c r="A45" s="63">
        <v>26</v>
      </c>
      <c r="B45" s="56" t="s">
        <v>122</v>
      </c>
      <c r="C45" s="56" t="s">
        <v>43</v>
      </c>
      <c r="D45" s="56" t="s">
        <v>57</v>
      </c>
      <c r="E45" s="56" t="s">
        <v>44</v>
      </c>
      <c r="F45" s="56" t="s">
        <v>51</v>
      </c>
      <c r="G45" s="56" t="s">
        <v>44</v>
      </c>
      <c r="H45" s="56" t="s">
        <v>123</v>
      </c>
      <c r="I45" s="56" t="s">
        <v>55</v>
      </c>
      <c r="J45" s="54" t="s">
        <v>2</v>
      </c>
      <c r="K45" s="55">
        <v>780</v>
      </c>
      <c r="L45" s="55"/>
      <c r="M45" s="55"/>
      <c r="N45" s="55">
        <v>1030</v>
      </c>
      <c r="O45" s="55">
        <v>1070</v>
      </c>
      <c r="P45" s="16"/>
      <c r="R45" s="51"/>
      <c r="V45" s="91">
        <v>-220</v>
      </c>
    </row>
    <row r="46" spans="1:22" s="2" customFormat="1" ht="20.25" customHeight="1">
      <c r="A46" s="63">
        <v>27</v>
      </c>
      <c r="B46" s="56" t="s">
        <v>122</v>
      </c>
      <c r="C46" s="56" t="s">
        <v>43</v>
      </c>
      <c r="D46" s="56" t="s">
        <v>57</v>
      </c>
      <c r="E46" s="56" t="s">
        <v>44</v>
      </c>
      <c r="F46" s="56" t="s">
        <v>21</v>
      </c>
      <c r="G46" s="56" t="s">
        <v>44</v>
      </c>
      <c r="H46" s="56" t="s">
        <v>123</v>
      </c>
      <c r="I46" s="56" t="s">
        <v>55</v>
      </c>
      <c r="J46" s="54" t="s">
        <v>22</v>
      </c>
      <c r="K46" s="55">
        <v>13.5</v>
      </c>
      <c r="L46" s="55"/>
      <c r="M46" s="55"/>
      <c r="N46" s="55">
        <v>41.6</v>
      </c>
      <c r="O46" s="55">
        <v>43.3</v>
      </c>
      <c r="P46" s="16"/>
      <c r="R46" s="51"/>
      <c r="V46" s="91">
        <v>-26.5</v>
      </c>
    </row>
    <row r="47" spans="1:22" s="3" customFormat="1" ht="22.5" customHeight="1">
      <c r="A47" s="63">
        <v>28</v>
      </c>
      <c r="B47" s="56" t="s">
        <v>122</v>
      </c>
      <c r="C47" s="56" t="s">
        <v>43</v>
      </c>
      <c r="D47" s="56" t="s">
        <v>57</v>
      </c>
      <c r="E47" s="56" t="s">
        <v>44</v>
      </c>
      <c r="F47" s="56" t="s">
        <v>5</v>
      </c>
      <c r="G47" s="56" t="s">
        <v>44</v>
      </c>
      <c r="H47" s="56" t="s">
        <v>123</v>
      </c>
      <c r="I47" s="56" t="s">
        <v>55</v>
      </c>
      <c r="J47" s="54" t="s">
        <v>6</v>
      </c>
      <c r="K47" s="55">
        <v>2460</v>
      </c>
      <c r="L47" s="55"/>
      <c r="M47" s="55"/>
      <c r="N47" s="55">
        <v>5650</v>
      </c>
      <c r="O47" s="55">
        <v>5870</v>
      </c>
      <c r="P47" s="13"/>
      <c r="R47" s="51"/>
      <c r="V47" s="82">
        <v>-3020</v>
      </c>
    </row>
    <row r="48" spans="1:22" s="2" customFormat="1" ht="25.5">
      <c r="A48" s="63">
        <v>29</v>
      </c>
      <c r="B48" s="64" t="s">
        <v>40</v>
      </c>
      <c r="C48" s="64" t="s">
        <v>43</v>
      </c>
      <c r="D48" s="64" t="s">
        <v>73</v>
      </c>
      <c r="E48" s="64" t="s">
        <v>41</v>
      </c>
      <c r="F48" s="64" t="s">
        <v>40</v>
      </c>
      <c r="G48" s="64" t="s">
        <v>41</v>
      </c>
      <c r="H48" s="64" t="s">
        <v>42</v>
      </c>
      <c r="I48" s="64" t="s">
        <v>40</v>
      </c>
      <c r="J48" s="65" t="s">
        <v>7</v>
      </c>
      <c r="K48" s="66">
        <f>SUM(K49:K52)</f>
        <v>1926.2</v>
      </c>
      <c r="L48" s="66" t="e">
        <f>SUM(#REF!)</f>
        <v>#REF!</v>
      </c>
      <c r="M48" s="66" t="e">
        <f>SUM(#REF!)</f>
        <v>#REF!</v>
      </c>
      <c r="N48" s="66">
        <f>SUM(N49:N52)</f>
        <v>1585.2</v>
      </c>
      <c r="O48" s="66">
        <f>SUM(O49:O52)</f>
        <v>1642.6</v>
      </c>
      <c r="P48" s="16"/>
      <c r="R48" s="51"/>
      <c r="V48" s="91"/>
    </row>
    <row r="49" spans="1:22" s="2" customFormat="1" ht="32.25" customHeight="1">
      <c r="A49" s="63">
        <v>30</v>
      </c>
      <c r="B49" s="56" t="s">
        <v>101</v>
      </c>
      <c r="C49" s="56" t="s">
        <v>43</v>
      </c>
      <c r="D49" s="56" t="s">
        <v>73</v>
      </c>
      <c r="E49" s="56" t="s">
        <v>44</v>
      </c>
      <c r="F49" s="56" t="s">
        <v>158</v>
      </c>
      <c r="G49" s="56" t="s">
        <v>48</v>
      </c>
      <c r="H49" s="56" t="s">
        <v>42</v>
      </c>
      <c r="I49" s="56" t="s">
        <v>65</v>
      </c>
      <c r="J49" s="54" t="s">
        <v>182</v>
      </c>
      <c r="K49" s="55">
        <v>1602</v>
      </c>
      <c r="L49" s="55"/>
      <c r="M49" s="55"/>
      <c r="N49" s="55">
        <v>1585.2</v>
      </c>
      <c r="O49" s="55">
        <v>1642.6</v>
      </c>
      <c r="P49" s="16"/>
      <c r="R49" s="51"/>
      <c r="T49" s="2">
        <v>64</v>
      </c>
      <c r="V49" s="91"/>
    </row>
    <row r="50" spans="1:22" s="2" customFormat="1" ht="27" customHeight="1">
      <c r="A50" s="63">
        <v>31</v>
      </c>
      <c r="B50" s="56" t="s">
        <v>72</v>
      </c>
      <c r="C50" s="56" t="s">
        <v>43</v>
      </c>
      <c r="D50" s="56" t="s">
        <v>73</v>
      </c>
      <c r="E50" s="56" t="s">
        <v>47</v>
      </c>
      <c r="F50" s="56" t="s">
        <v>158</v>
      </c>
      <c r="G50" s="56" t="s">
        <v>48</v>
      </c>
      <c r="H50" s="56" t="s">
        <v>42</v>
      </c>
      <c r="I50" s="56" t="s">
        <v>65</v>
      </c>
      <c r="J50" s="54" t="s">
        <v>159</v>
      </c>
      <c r="K50" s="55">
        <v>0</v>
      </c>
      <c r="L50" s="55"/>
      <c r="M50" s="55"/>
      <c r="N50" s="55">
        <v>0</v>
      </c>
      <c r="O50" s="55">
        <v>0</v>
      </c>
      <c r="P50" s="16"/>
      <c r="R50" s="51"/>
      <c r="V50" s="91"/>
    </row>
    <row r="51" spans="1:22" s="2" customFormat="1" ht="25.5" customHeight="1">
      <c r="A51" s="63">
        <v>32</v>
      </c>
      <c r="B51" s="56" t="s">
        <v>17</v>
      </c>
      <c r="C51" s="56" t="s">
        <v>43</v>
      </c>
      <c r="D51" s="56" t="s">
        <v>73</v>
      </c>
      <c r="E51" s="56" t="s">
        <v>47</v>
      </c>
      <c r="F51" s="56" t="s">
        <v>158</v>
      </c>
      <c r="G51" s="56" t="s">
        <v>48</v>
      </c>
      <c r="H51" s="56" t="s">
        <v>42</v>
      </c>
      <c r="I51" s="56" t="s">
        <v>65</v>
      </c>
      <c r="J51" s="54" t="s">
        <v>159</v>
      </c>
      <c r="K51" s="55">
        <v>0</v>
      </c>
      <c r="L51" s="55"/>
      <c r="M51" s="55"/>
      <c r="N51" s="55">
        <v>0</v>
      </c>
      <c r="O51" s="55">
        <v>0</v>
      </c>
      <c r="P51" s="16"/>
      <c r="R51" s="51"/>
      <c r="V51" s="91"/>
    </row>
    <row r="52" spans="1:22" s="2" customFormat="1" ht="27" customHeight="1">
      <c r="A52" s="63">
        <v>33</v>
      </c>
      <c r="B52" s="56" t="s">
        <v>101</v>
      </c>
      <c r="C52" s="56" t="s">
        <v>43</v>
      </c>
      <c r="D52" s="56" t="s">
        <v>73</v>
      </c>
      <c r="E52" s="56" t="s">
        <v>47</v>
      </c>
      <c r="F52" s="56" t="s">
        <v>158</v>
      </c>
      <c r="G52" s="56" t="s">
        <v>48</v>
      </c>
      <c r="H52" s="56" t="s">
        <v>42</v>
      </c>
      <c r="I52" s="56" t="s">
        <v>65</v>
      </c>
      <c r="J52" s="54" t="s">
        <v>159</v>
      </c>
      <c r="K52" s="55">
        <v>324.2</v>
      </c>
      <c r="L52" s="55"/>
      <c r="M52" s="55"/>
      <c r="N52" s="55">
        <v>0</v>
      </c>
      <c r="O52" s="55">
        <v>0</v>
      </c>
      <c r="P52" s="16"/>
      <c r="R52" s="51"/>
      <c r="T52" s="2">
        <f>275.7+66.8</f>
        <v>342.5</v>
      </c>
      <c r="V52" s="91">
        <v>-18.3</v>
      </c>
    </row>
    <row r="53" spans="1:22" s="5" customFormat="1" ht="17.25" customHeight="1">
      <c r="A53" s="63">
        <v>34</v>
      </c>
      <c r="B53" s="64" t="s">
        <v>40</v>
      </c>
      <c r="C53" s="64" t="s">
        <v>43</v>
      </c>
      <c r="D53" s="64" t="s">
        <v>58</v>
      </c>
      <c r="E53" s="64" t="s">
        <v>41</v>
      </c>
      <c r="F53" s="64" t="s">
        <v>40</v>
      </c>
      <c r="G53" s="64" t="s">
        <v>41</v>
      </c>
      <c r="H53" s="64" t="s">
        <v>42</v>
      </c>
      <c r="I53" s="64" t="s">
        <v>40</v>
      </c>
      <c r="J53" s="65" t="s">
        <v>59</v>
      </c>
      <c r="K53" s="66">
        <f>SUM(K54:K56)</f>
        <v>1528.2</v>
      </c>
      <c r="L53" s="66">
        <f>SUM(L54:L56)</f>
        <v>0</v>
      </c>
      <c r="M53" s="66">
        <f>SUM(M54:M56)</f>
        <v>0</v>
      </c>
      <c r="N53" s="66">
        <f>SUM(N54:N56)</f>
        <v>115</v>
      </c>
      <c r="O53" s="66">
        <f>SUM(O54:O56)</f>
        <v>115</v>
      </c>
      <c r="P53" s="19"/>
      <c r="R53" s="51"/>
      <c r="V53" s="92"/>
    </row>
    <row r="54" spans="1:22" s="3" customFormat="1" ht="73.5" customHeight="1">
      <c r="A54" s="63">
        <v>35</v>
      </c>
      <c r="B54" s="56" t="s">
        <v>17</v>
      </c>
      <c r="C54" s="56" t="s">
        <v>43</v>
      </c>
      <c r="D54" s="56" t="s">
        <v>58</v>
      </c>
      <c r="E54" s="56" t="s">
        <v>47</v>
      </c>
      <c r="F54" s="56" t="s">
        <v>8</v>
      </c>
      <c r="G54" s="56" t="s">
        <v>48</v>
      </c>
      <c r="H54" s="56" t="s">
        <v>42</v>
      </c>
      <c r="I54" s="56" t="s">
        <v>9</v>
      </c>
      <c r="J54" s="54" t="s">
        <v>10</v>
      </c>
      <c r="K54" s="55">
        <v>328.2</v>
      </c>
      <c r="L54" s="55"/>
      <c r="M54" s="55"/>
      <c r="N54" s="55">
        <v>10</v>
      </c>
      <c r="O54" s="55">
        <v>10</v>
      </c>
      <c r="P54" s="13"/>
      <c r="R54" s="51"/>
      <c r="V54" s="82">
        <v>125.2</v>
      </c>
    </row>
    <row r="55" spans="1:22" s="3" customFormat="1" ht="56.25" customHeight="1">
      <c r="A55" s="63">
        <v>36</v>
      </c>
      <c r="B55" s="56" t="s">
        <v>17</v>
      </c>
      <c r="C55" s="56" t="s">
        <v>43</v>
      </c>
      <c r="D55" s="56" t="s">
        <v>58</v>
      </c>
      <c r="E55" s="56" t="s">
        <v>69</v>
      </c>
      <c r="F55" s="56" t="s">
        <v>75</v>
      </c>
      <c r="G55" s="56" t="s">
        <v>48</v>
      </c>
      <c r="H55" s="56" t="s">
        <v>42</v>
      </c>
      <c r="I55" s="56" t="s">
        <v>70</v>
      </c>
      <c r="J55" s="54" t="s">
        <v>168</v>
      </c>
      <c r="K55" s="55">
        <v>1200</v>
      </c>
      <c r="L55" s="55"/>
      <c r="M55" s="55"/>
      <c r="N55" s="55">
        <v>100</v>
      </c>
      <c r="O55" s="55">
        <v>100</v>
      </c>
      <c r="P55" s="13"/>
      <c r="R55" s="51"/>
      <c r="T55" s="3">
        <v>296</v>
      </c>
      <c r="V55" s="82">
        <v>669.1</v>
      </c>
    </row>
    <row r="56" spans="1:22" s="1" customFormat="1" ht="45.75" customHeight="1">
      <c r="A56" s="63">
        <v>37</v>
      </c>
      <c r="B56" s="56" t="s">
        <v>17</v>
      </c>
      <c r="C56" s="56" t="s">
        <v>43</v>
      </c>
      <c r="D56" s="56" t="s">
        <v>58</v>
      </c>
      <c r="E56" s="56" t="s">
        <v>69</v>
      </c>
      <c r="F56" s="56" t="s">
        <v>74</v>
      </c>
      <c r="G56" s="56" t="s">
        <v>48</v>
      </c>
      <c r="H56" s="56" t="s">
        <v>42</v>
      </c>
      <c r="I56" s="56" t="s">
        <v>70</v>
      </c>
      <c r="J56" s="54" t="s">
        <v>11</v>
      </c>
      <c r="K56" s="55">
        <v>0</v>
      </c>
      <c r="L56" s="55"/>
      <c r="M56" s="55"/>
      <c r="N56" s="55">
        <v>5</v>
      </c>
      <c r="O56" s="55">
        <v>5</v>
      </c>
      <c r="P56" s="17"/>
      <c r="R56" s="51"/>
      <c r="V56" s="90">
        <v>-5</v>
      </c>
    </row>
    <row r="57" spans="1:22" s="10" customFormat="1" ht="20.25" customHeight="1">
      <c r="A57" s="63">
        <v>38</v>
      </c>
      <c r="B57" s="64" t="s">
        <v>40</v>
      </c>
      <c r="C57" s="64" t="s">
        <v>43</v>
      </c>
      <c r="D57" s="64" t="s">
        <v>60</v>
      </c>
      <c r="E57" s="64" t="s">
        <v>41</v>
      </c>
      <c r="F57" s="64" t="s">
        <v>40</v>
      </c>
      <c r="G57" s="64" t="s">
        <v>41</v>
      </c>
      <c r="H57" s="64" t="s">
        <v>42</v>
      </c>
      <c r="I57" s="64" t="s">
        <v>40</v>
      </c>
      <c r="J57" s="65" t="s">
        <v>27</v>
      </c>
      <c r="K57" s="66">
        <f>SUM(K58:K67)+K68</f>
        <v>557.7</v>
      </c>
      <c r="L57" s="66">
        <f>SUM(L58:L67)</f>
        <v>0</v>
      </c>
      <c r="M57" s="66">
        <f>SUM(M58:M67)</f>
        <v>0</v>
      </c>
      <c r="N57" s="66">
        <f>SUM(N58:N67)+N68</f>
        <v>620.4</v>
      </c>
      <c r="O57" s="66">
        <f>SUM(O58:O67)+O68</f>
        <v>645.2</v>
      </c>
      <c r="P57" s="22" t="e">
        <f>#REF!+P68</f>
        <v>#REF!</v>
      </c>
      <c r="Q57" s="22" t="e">
        <f>#REF!+Q68</f>
        <v>#REF!</v>
      </c>
      <c r="R57" s="51"/>
      <c r="S57" s="5"/>
      <c r="T57" s="5"/>
      <c r="U57" s="5"/>
      <c r="V57" s="92"/>
    </row>
    <row r="58" spans="1:22" s="10" customFormat="1" ht="58.5" customHeight="1">
      <c r="A58" s="63">
        <v>39</v>
      </c>
      <c r="B58" s="56" t="s">
        <v>67</v>
      </c>
      <c r="C58" s="56" t="s">
        <v>43</v>
      </c>
      <c r="D58" s="56" t="s">
        <v>60</v>
      </c>
      <c r="E58" s="56" t="s">
        <v>49</v>
      </c>
      <c r="F58" s="56" t="s">
        <v>51</v>
      </c>
      <c r="G58" s="56" t="s">
        <v>44</v>
      </c>
      <c r="H58" s="56" t="s">
        <v>42</v>
      </c>
      <c r="I58" s="56" t="s">
        <v>52</v>
      </c>
      <c r="J58" s="54" t="s">
        <v>129</v>
      </c>
      <c r="K58" s="55">
        <v>4.6</v>
      </c>
      <c r="L58" s="55"/>
      <c r="M58" s="55"/>
      <c r="N58" s="55">
        <v>0</v>
      </c>
      <c r="O58" s="55">
        <v>0</v>
      </c>
      <c r="P58" s="46"/>
      <c r="Q58" s="46"/>
      <c r="R58" s="51"/>
      <c r="S58" s="5"/>
      <c r="T58" s="5"/>
      <c r="U58" s="5"/>
      <c r="V58" s="92">
        <v>4.6</v>
      </c>
    </row>
    <row r="59" spans="1:22" s="10" customFormat="1" ht="46.5" customHeight="1">
      <c r="A59" s="63">
        <v>40</v>
      </c>
      <c r="B59" s="56" t="s">
        <v>99</v>
      </c>
      <c r="C59" s="56" t="s">
        <v>43</v>
      </c>
      <c r="D59" s="56" t="s">
        <v>60</v>
      </c>
      <c r="E59" s="56" t="s">
        <v>50</v>
      </c>
      <c r="F59" s="56" t="s">
        <v>51</v>
      </c>
      <c r="G59" s="56" t="s">
        <v>44</v>
      </c>
      <c r="H59" s="56" t="s">
        <v>42</v>
      </c>
      <c r="I59" s="56" t="s">
        <v>52</v>
      </c>
      <c r="J59" s="54" t="s">
        <v>130</v>
      </c>
      <c r="K59" s="55">
        <v>150</v>
      </c>
      <c r="L59" s="55"/>
      <c r="M59" s="55"/>
      <c r="N59" s="55">
        <v>40</v>
      </c>
      <c r="O59" s="55">
        <v>40</v>
      </c>
      <c r="P59" s="46"/>
      <c r="Q59" s="46"/>
      <c r="R59" s="51"/>
      <c r="S59" s="5"/>
      <c r="T59" s="5"/>
      <c r="U59" s="5"/>
      <c r="V59" s="92">
        <v>110</v>
      </c>
    </row>
    <row r="60" spans="1:22" s="2" customFormat="1" ht="25.5">
      <c r="A60" s="63">
        <v>41</v>
      </c>
      <c r="B60" s="56" t="s">
        <v>114</v>
      </c>
      <c r="C60" s="56" t="s">
        <v>43</v>
      </c>
      <c r="D60" s="56" t="s">
        <v>60</v>
      </c>
      <c r="E60" s="56" t="s">
        <v>115</v>
      </c>
      <c r="F60" s="56" t="s">
        <v>116</v>
      </c>
      <c r="G60" s="56" t="s">
        <v>44</v>
      </c>
      <c r="H60" s="56" t="s">
        <v>42</v>
      </c>
      <c r="I60" s="56" t="s">
        <v>52</v>
      </c>
      <c r="J60" s="67" t="s">
        <v>113</v>
      </c>
      <c r="K60" s="55">
        <v>10</v>
      </c>
      <c r="L60" s="55"/>
      <c r="M60" s="55"/>
      <c r="N60" s="55">
        <v>10</v>
      </c>
      <c r="O60" s="55">
        <v>10</v>
      </c>
      <c r="P60" s="16"/>
      <c r="R60" s="51"/>
      <c r="V60" s="91"/>
    </row>
    <row r="61" spans="1:22" s="2" customFormat="1" ht="25.5">
      <c r="A61" s="63">
        <v>42</v>
      </c>
      <c r="B61" s="56" t="s">
        <v>117</v>
      </c>
      <c r="C61" s="56" t="s">
        <v>43</v>
      </c>
      <c r="D61" s="56" t="s">
        <v>60</v>
      </c>
      <c r="E61" s="56" t="s">
        <v>115</v>
      </c>
      <c r="F61" s="56" t="s">
        <v>116</v>
      </c>
      <c r="G61" s="56" t="s">
        <v>44</v>
      </c>
      <c r="H61" s="56" t="s">
        <v>42</v>
      </c>
      <c r="I61" s="56" t="s">
        <v>52</v>
      </c>
      <c r="J61" s="67" t="s">
        <v>113</v>
      </c>
      <c r="K61" s="55">
        <v>20</v>
      </c>
      <c r="L61" s="55"/>
      <c r="M61" s="55"/>
      <c r="N61" s="55">
        <v>15</v>
      </c>
      <c r="O61" s="55">
        <v>15</v>
      </c>
      <c r="P61" s="16"/>
      <c r="R61" s="51"/>
      <c r="V61" s="91">
        <v>5</v>
      </c>
    </row>
    <row r="62" spans="1:22" s="2" customFormat="1" ht="63.75">
      <c r="A62" s="63">
        <v>43</v>
      </c>
      <c r="B62" s="56" t="s">
        <v>99</v>
      </c>
      <c r="C62" s="56" t="s">
        <v>43</v>
      </c>
      <c r="D62" s="56" t="s">
        <v>60</v>
      </c>
      <c r="E62" s="56" t="s">
        <v>165</v>
      </c>
      <c r="F62" s="56" t="s">
        <v>40</v>
      </c>
      <c r="G62" s="56" t="s">
        <v>44</v>
      </c>
      <c r="H62" s="56" t="s">
        <v>42</v>
      </c>
      <c r="I62" s="56" t="s">
        <v>52</v>
      </c>
      <c r="J62" s="54" t="s">
        <v>166</v>
      </c>
      <c r="K62" s="55">
        <v>2</v>
      </c>
      <c r="L62" s="55"/>
      <c r="M62" s="55"/>
      <c r="N62" s="55">
        <v>1</v>
      </c>
      <c r="O62" s="55">
        <v>1</v>
      </c>
      <c r="P62" s="16"/>
      <c r="R62" s="51"/>
      <c r="V62" s="91">
        <v>1</v>
      </c>
    </row>
    <row r="63" spans="1:22" s="2" customFormat="1" ht="72.75" customHeight="1">
      <c r="A63" s="63">
        <v>44</v>
      </c>
      <c r="B63" s="56" t="s">
        <v>99</v>
      </c>
      <c r="C63" s="56" t="s">
        <v>43</v>
      </c>
      <c r="D63" s="56" t="s">
        <v>60</v>
      </c>
      <c r="E63" s="56" t="s">
        <v>127</v>
      </c>
      <c r="F63" s="56" t="s">
        <v>136</v>
      </c>
      <c r="G63" s="56" t="s">
        <v>44</v>
      </c>
      <c r="H63" s="56" t="s">
        <v>42</v>
      </c>
      <c r="I63" s="56" t="s">
        <v>52</v>
      </c>
      <c r="J63" s="54" t="s">
        <v>142</v>
      </c>
      <c r="K63" s="55">
        <v>0</v>
      </c>
      <c r="L63" s="55"/>
      <c r="M63" s="55"/>
      <c r="N63" s="55">
        <v>15</v>
      </c>
      <c r="O63" s="55">
        <v>15</v>
      </c>
      <c r="P63" s="16"/>
      <c r="R63" s="51"/>
      <c r="V63" s="91">
        <v>-15</v>
      </c>
    </row>
    <row r="64" spans="1:22" s="2" customFormat="1" ht="32.25" customHeight="1">
      <c r="A64" s="63">
        <v>45</v>
      </c>
      <c r="B64" s="56" t="s">
        <v>99</v>
      </c>
      <c r="C64" s="56" t="s">
        <v>43</v>
      </c>
      <c r="D64" s="56" t="s">
        <v>60</v>
      </c>
      <c r="E64" s="56" t="s">
        <v>127</v>
      </c>
      <c r="F64" s="56" t="s">
        <v>21</v>
      </c>
      <c r="G64" s="56" t="s">
        <v>44</v>
      </c>
      <c r="H64" s="56" t="s">
        <v>42</v>
      </c>
      <c r="I64" s="56" t="s">
        <v>52</v>
      </c>
      <c r="J64" s="54" t="s">
        <v>143</v>
      </c>
      <c r="K64" s="55">
        <v>5</v>
      </c>
      <c r="L64" s="55"/>
      <c r="M64" s="55"/>
      <c r="N64" s="55">
        <v>250</v>
      </c>
      <c r="O64" s="55">
        <v>250</v>
      </c>
      <c r="P64" s="16"/>
      <c r="R64" s="51"/>
      <c r="V64" s="91">
        <v>-245</v>
      </c>
    </row>
    <row r="65" spans="1:22" s="2" customFormat="1" ht="30.75" customHeight="1">
      <c r="A65" s="63">
        <v>46</v>
      </c>
      <c r="B65" s="56" t="s">
        <v>288</v>
      </c>
      <c r="C65" s="56" t="s">
        <v>43</v>
      </c>
      <c r="D65" s="56" t="s">
        <v>60</v>
      </c>
      <c r="E65" s="56" t="s">
        <v>118</v>
      </c>
      <c r="F65" s="56" t="s">
        <v>21</v>
      </c>
      <c r="G65" s="56" t="s">
        <v>48</v>
      </c>
      <c r="H65" s="56" t="s">
        <v>42</v>
      </c>
      <c r="I65" s="56" t="s">
        <v>52</v>
      </c>
      <c r="J65" s="68" t="s">
        <v>119</v>
      </c>
      <c r="K65" s="55">
        <v>4</v>
      </c>
      <c r="L65" s="55"/>
      <c r="M65" s="55"/>
      <c r="N65" s="55">
        <v>0</v>
      </c>
      <c r="O65" s="55">
        <v>0</v>
      </c>
      <c r="P65" s="16"/>
      <c r="R65" s="51"/>
      <c r="V65" s="91">
        <v>4</v>
      </c>
    </row>
    <row r="66" spans="1:22" s="2" customFormat="1" ht="52.5" customHeight="1">
      <c r="A66" s="63">
        <v>47</v>
      </c>
      <c r="B66" s="56" t="s">
        <v>181</v>
      </c>
      <c r="C66" s="56" t="s">
        <v>43</v>
      </c>
      <c r="D66" s="56" t="s">
        <v>60</v>
      </c>
      <c r="E66" s="56" t="s">
        <v>77</v>
      </c>
      <c r="F66" s="56" t="s">
        <v>40</v>
      </c>
      <c r="G66" s="56" t="s">
        <v>44</v>
      </c>
      <c r="H66" s="56" t="s">
        <v>42</v>
      </c>
      <c r="I66" s="56" t="s">
        <v>52</v>
      </c>
      <c r="J66" s="68" t="s">
        <v>78</v>
      </c>
      <c r="K66" s="55">
        <v>0</v>
      </c>
      <c r="L66" s="55"/>
      <c r="M66" s="55"/>
      <c r="N66" s="55">
        <v>6</v>
      </c>
      <c r="O66" s="55">
        <v>6</v>
      </c>
      <c r="P66" s="16"/>
      <c r="R66" s="51"/>
      <c r="V66" s="91">
        <v>-6</v>
      </c>
    </row>
    <row r="67" spans="1:22" s="2" customFormat="1" ht="57.75" customHeight="1">
      <c r="A67" s="63">
        <v>48</v>
      </c>
      <c r="B67" s="56" t="s">
        <v>99</v>
      </c>
      <c r="C67" s="56" t="s">
        <v>43</v>
      </c>
      <c r="D67" s="56" t="s">
        <v>60</v>
      </c>
      <c r="E67" s="56" t="s">
        <v>77</v>
      </c>
      <c r="F67" s="56" t="s">
        <v>40</v>
      </c>
      <c r="G67" s="56" t="s">
        <v>44</v>
      </c>
      <c r="H67" s="56" t="s">
        <v>42</v>
      </c>
      <c r="I67" s="56" t="s">
        <v>52</v>
      </c>
      <c r="J67" s="68" t="s">
        <v>78</v>
      </c>
      <c r="K67" s="55">
        <v>15</v>
      </c>
      <c r="L67" s="55"/>
      <c r="M67" s="55"/>
      <c r="N67" s="55">
        <v>25</v>
      </c>
      <c r="O67" s="55">
        <v>25</v>
      </c>
      <c r="P67" s="16"/>
      <c r="R67" s="51"/>
      <c r="V67" s="91">
        <v>-10</v>
      </c>
    </row>
    <row r="68" spans="1:22" s="1" customFormat="1" ht="33.75" customHeight="1">
      <c r="A68" s="63">
        <v>49</v>
      </c>
      <c r="B68" s="64" t="s">
        <v>40</v>
      </c>
      <c r="C68" s="64" t="s">
        <v>43</v>
      </c>
      <c r="D68" s="64" t="s">
        <v>60</v>
      </c>
      <c r="E68" s="64" t="s">
        <v>61</v>
      </c>
      <c r="F68" s="64" t="s">
        <v>62</v>
      </c>
      <c r="G68" s="64" t="s">
        <v>48</v>
      </c>
      <c r="H68" s="64" t="s">
        <v>42</v>
      </c>
      <c r="I68" s="64" t="s">
        <v>52</v>
      </c>
      <c r="J68" s="69" t="s">
        <v>0</v>
      </c>
      <c r="K68" s="66">
        <f>SUM(K69:K77)</f>
        <v>347.1</v>
      </c>
      <c r="L68" s="66">
        <f>SUM(L70:L77)</f>
        <v>0</v>
      </c>
      <c r="M68" s="66">
        <f>SUM(M70:M77)</f>
        <v>0</v>
      </c>
      <c r="N68" s="66">
        <f>SUM(N69:N77)</f>
        <v>258.4</v>
      </c>
      <c r="O68" s="66">
        <f>SUM(O69:O77)</f>
        <v>283.2</v>
      </c>
      <c r="P68" s="17"/>
      <c r="R68" s="51"/>
      <c r="V68" s="90"/>
    </row>
    <row r="69" spans="1:22" s="1" customFormat="1" ht="33.75" customHeight="1">
      <c r="A69" s="63">
        <v>50</v>
      </c>
      <c r="B69" s="56" t="s">
        <v>288</v>
      </c>
      <c r="C69" s="56" t="s">
        <v>43</v>
      </c>
      <c r="D69" s="56" t="s">
        <v>60</v>
      </c>
      <c r="E69" s="56" t="s">
        <v>61</v>
      </c>
      <c r="F69" s="56" t="s">
        <v>62</v>
      </c>
      <c r="G69" s="56" t="s">
        <v>48</v>
      </c>
      <c r="H69" s="56" t="s">
        <v>42</v>
      </c>
      <c r="I69" s="56" t="s">
        <v>52</v>
      </c>
      <c r="J69" s="54" t="s">
        <v>0</v>
      </c>
      <c r="K69" s="55">
        <v>18.1</v>
      </c>
      <c r="L69" s="55"/>
      <c r="M69" s="55"/>
      <c r="N69" s="55">
        <v>0</v>
      </c>
      <c r="O69" s="55">
        <v>0</v>
      </c>
      <c r="P69" s="17"/>
      <c r="R69" s="51"/>
      <c r="V69" s="92">
        <v>18.1</v>
      </c>
    </row>
    <row r="70" spans="1:22" s="2" customFormat="1" ht="35.25" customHeight="1">
      <c r="A70" s="63">
        <v>51</v>
      </c>
      <c r="B70" s="56" t="s">
        <v>98</v>
      </c>
      <c r="C70" s="56" t="s">
        <v>43</v>
      </c>
      <c r="D70" s="56" t="s">
        <v>60</v>
      </c>
      <c r="E70" s="56" t="s">
        <v>61</v>
      </c>
      <c r="F70" s="56" t="s">
        <v>62</v>
      </c>
      <c r="G70" s="56" t="s">
        <v>48</v>
      </c>
      <c r="H70" s="56" t="s">
        <v>42</v>
      </c>
      <c r="I70" s="56" t="s">
        <v>52</v>
      </c>
      <c r="J70" s="54" t="s">
        <v>0</v>
      </c>
      <c r="K70" s="55">
        <v>10</v>
      </c>
      <c r="L70" s="55"/>
      <c r="M70" s="55"/>
      <c r="N70" s="55">
        <v>10</v>
      </c>
      <c r="O70" s="55">
        <v>10</v>
      </c>
      <c r="P70" s="16"/>
      <c r="R70" s="51"/>
      <c r="V70" s="91"/>
    </row>
    <row r="71" spans="1:22" s="2" customFormat="1" ht="36" customHeight="1">
      <c r="A71" s="63">
        <v>52</v>
      </c>
      <c r="B71" s="56" t="s">
        <v>114</v>
      </c>
      <c r="C71" s="56" t="s">
        <v>43</v>
      </c>
      <c r="D71" s="56" t="s">
        <v>60</v>
      </c>
      <c r="E71" s="56" t="s">
        <v>61</v>
      </c>
      <c r="F71" s="56" t="s">
        <v>62</v>
      </c>
      <c r="G71" s="56" t="s">
        <v>48</v>
      </c>
      <c r="H71" s="56" t="s">
        <v>42</v>
      </c>
      <c r="I71" s="56" t="s">
        <v>52</v>
      </c>
      <c r="J71" s="54" t="s">
        <v>0</v>
      </c>
      <c r="K71" s="55">
        <v>7</v>
      </c>
      <c r="L71" s="55"/>
      <c r="M71" s="55"/>
      <c r="N71" s="55">
        <v>7</v>
      </c>
      <c r="O71" s="55">
        <v>7</v>
      </c>
      <c r="P71" s="16"/>
      <c r="R71" s="51"/>
      <c r="V71" s="91"/>
    </row>
    <row r="72" spans="1:22" s="2" customFormat="1" ht="32.25" customHeight="1">
      <c r="A72" s="63">
        <v>53</v>
      </c>
      <c r="B72" s="56" t="s">
        <v>72</v>
      </c>
      <c r="C72" s="56" t="s">
        <v>43</v>
      </c>
      <c r="D72" s="56" t="s">
        <v>60</v>
      </c>
      <c r="E72" s="56" t="s">
        <v>61</v>
      </c>
      <c r="F72" s="56" t="s">
        <v>62</v>
      </c>
      <c r="G72" s="56" t="s">
        <v>48</v>
      </c>
      <c r="H72" s="56" t="s">
        <v>42</v>
      </c>
      <c r="I72" s="56" t="s">
        <v>52</v>
      </c>
      <c r="J72" s="54" t="s">
        <v>0</v>
      </c>
      <c r="K72" s="55">
        <v>0</v>
      </c>
      <c r="L72" s="55"/>
      <c r="M72" s="55"/>
      <c r="N72" s="55">
        <v>0</v>
      </c>
      <c r="O72" s="55">
        <v>0</v>
      </c>
      <c r="P72" s="16"/>
      <c r="R72" s="51"/>
      <c r="V72" s="91"/>
    </row>
    <row r="73" spans="1:22" s="2" customFormat="1" ht="32.25" customHeight="1">
      <c r="A73" s="63">
        <v>54</v>
      </c>
      <c r="B73" s="56" t="s">
        <v>175</v>
      </c>
      <c r="C73" s="56" t="s">
        <v>43</v>
      </c>
      <c r="D73" s="56" t="s">
        <v>60</v>
      </c>
      <c r="E73" s="56" t="s">
        <v>61</v>
      </c>
      <c r="F73" s="56" t="s">
        <v>62</v>
      </c>
      <c r="G73" s="56" t="s">
        <v>48</v>
      </c>
      <c r="H73" s="56" t="s">
        <v>42</v>
      </c>
      <c r="I73" s="56" t="s">
        <v>52</v>
      </c>
      <c r="J73" s="54" t="s">
        <v>0</v>
      </c>
      <c r="K73" s="55">
        <v>33</v>
      </c>
      <c r="L73" s="55"/>
      <c r="M73" s="55"/>
      <c r="N73" s="55">
        <v>2</v>
      </c>
      <c r="O73" s="55">
        <v>2</v>
      </c>
      <c r="P73" s="16"/>
      <c r="R73" s="51"/>
      <c r="V73" s="91">
        <v>31</v>
      </c>
    </row>
    <row r="74" spans="1:22" s="2" customFormat="1" ht="36.75" customHeight="1">
      <c r="A74" s="63">
        <v>55</v>
      </c>
      <c r="B74" s="56" t="s">
        <v>17</v>
      </c>
      <c r="C74" s="56" t="s">
        <v>43</v>
      </c>
      <c r="D74" s="56" t="s">
        <v>60</v>
      </c>
      <c r="E74" s="56" t="s">
        <v>61</v>
      </c>
      <c r="F74" s="56" t="s">
        <v>62</v>
      </c>
      <c r="G74" s="56" t="s">
        <v>48</v>
      </c>
      <c r="H74" s="56" t="s">
        <v>42</v>
      </c>
      <c r="I74" s="56" t="s">
        <v>52</v>
      </c>
      <c r="J74" s="54" t="s">
        <v>0</v>
      </c>
      <c r="K74" s="55">
        <v>8</v>
      </c>
      <c r="L74" s="55"/>
      <c r="M74" s="55"/>
      <c r="N74" s="55">
        <v>8</v>
      </c>
      <c r="O74" s="55">
        <v>8</v>
      </c>
      <c r="P74" s="16"/>
      <c r="R74" s="51"/>
      <c r="V74" s="91"/>
    </row>
    <row r="75" spans="1:22" s="2" customFormat="1" ht="36.75" customHeight="1">
      <c r="A75" s="63">
        <v>56</v>
      </c>
      <c r="B75" s="56" t="s">
        <v>101</v>
      </c>
      <c r="C75" s="56" t="s">
        <v>43</v>
      </c>
      <c r="D75" s="56" t="s">
        <v>60</v>
      </c>
      <c r="E75" s="56" t="s">
        <v>61</v>
      </c>
      <c r="F75" s="56" t="s">
        <v>62</v>
      </c>
      <c r="G75" s="56" t="s">
        <v>48</v>
      </c>
      <c r="H75" s="56" t="s">
        <v>42</v>
      </c>
      <c r="I75" s="56" t="s">
        <v>52</v>
      </c>
      <c r="J75" s="54" t="s">
        <v>0</v>
      </c>
      <c r="K75" s="55">
        <v>60</v>
      </c>
      <c r="L75" s="55"/>
      <c r="M75" s="55"/>
      <c r="N75" s="55">
        <v>0</v>
      </c>
      <c r="O75" s="55">
        <v>0</v>
      </c>
      <c r="P75" s="16"/>
      <c r="R75" s="51"/>
      <c r="V75" s="91">
        <v>60</v>
      </c>
    </row>
    <row r="76" spans="1:22" s="2" customFormat="1" ht="29.25" customHeight="1">
      <c r="A76" s="63">
        <v>57</v>
      </c>
      <c r="B76" s="56" t="s">
        <v>55</v>
      </c>
      <c r="C76" s="56" t="s">
        <v>43</v>
      </c>
      <c r="D76" s="56" t="s">
        <v>60</v>
      </c>
      <c r="E76" s="56" t="s">
        <v>61</v>
      </c>
      <c r="F76" s="56" t="s">
        <v>62</v>
      </c>
      <c r="G76" s="56" t="s">
        <v>48</v>
      </c>
      <c r="H76" s="56" t="s">
        <v>42</v>
      </c>
      <c r="I76" s="56" t="s">
        <v>52</v>
      </c>
      <c r="J76" s="54" t="s">
        <v>0</v>
      </c>
      <c r="K76" s="55">
        <v>0</v>
      </c>
      <c r="L76" s="55"/>
      <c r="M76" s="55"/>
      <c r="N76" s="55">
        <v>0</v>
      </c>
      <c r="O76" s="55">
        <v>0</v>
      </c>
      <c r="P76" s="16"/>
      <c r="R76" s="51"/>
      <c r="V76" s="91"/>
    </row>
    <row r="77" spans="1:22" s="2" customFormat="1" ht="25.5">
      <c r="A77" s="63">
        <v>58</v>
      </c>
      <c r="B77" s="56" t="s">
        <v>99</v>
      </c>
      <c r="C77" s="56" t="s">
        <v>43</v>
      </c>
      <c r="D77" s="56" t="s">
        <v>60</v>
      </c>
      <c r="E77" s="56" t="s">
        <v>61</v>
      </c>
      <c r="F77" s="56" t="s">
        <v>62</v>
      </c>
      <c r="G77" s="56" t="s">
        <v>48</v>
      </c>
      <c r="H77" s="56" t="s">
        <v>42</v>
      </c>
      <c r="I77" s="56" t="s">
        <v>52</v>
      </c>
      <c r="J77" s="54" t="s">
        <v>0</v>
      </c>
      <c r="K77" s="55">
        <v>211</v>
      </c>
      <c r="L77" s="55"/>
      <c r="M77" s="55"/>
      <c r="N77" s="55">
        <v>231.4</v>
      </c>
      <c r="O77" s="55">
        <v>256.2</v>
      </c>
      <c r="P77" s="16"/>
      <c r="R77" s="51"/>
      <c r="V77" s="91"/>
    </row>
    <row r="78" spans="1:22" s="11" customFormat="1" ht="20.25" customHeight="1">
      <c r="A78" s="63">
        <v>59</v>
      </c>
      <c r="B78" s="64" t="s">
        <v>40</v>
      </c>
      <c r="C78" s="64" t="s">
        <v>43</v>
      </c>
      <c r="D78" s="64" t="s">
        <v>63</v>
      </c>
      <c r="E78" s="64" t="s">
        <v>41</v>
      </c>
      <c r="F78" s="64" t="s">
        <v>40</v>
      </c>
      <c r="G78" s="64" t="s">
        <v>41</v>
      </c>
      <c r="H78" s="64" t="s">
        <v>42</v>
      </c>
      <c r="I78" s="64" t="s">
        <v>40</v>
      </c>
      <c r="J78" s="65" t="s">
        <v>28</v>
      </c>
      <c r="K78" s="66">
        <f>SUM(K79:K81)</f>
        <v>0</v>
      </c>
      <c r="L78" s="66">
        <f>SUM(L80:L81)</f>
        <v>0</v>
      </c>
      <c r="M78" s="66">
        <f>SUM(M80:M81)</f>
        <v>0</v>
      </c>
      <c r="N78" s="66">
        <f>SUM(N80:N81)</f>
        <v>0</v>
      </c>
      <c r="O78" s="66">
        <f>SUM(O80:O81)</f>
        <v>0</v>
      </c>
      <c r="P78" s="20"/>
      <c r="R78" s="51"/>
      <c r="S78" s="2"/>
      <c r="T78" s="2"/>
      <c r="U78" s="2"/>
      <c r="V78" s="91"/>
    </row>
    <row r="79" spans="1:22" s="11" customFormat="1" ht="29.25" customHeight="1">
      <c r="A79" s="63">
        <v>60</v>
      </c>
      <c r="B79" s="56" t="s">
        <v>72</v>
      </c>
      <c r="C79" s="56" t="s">
        <v>43</v>
      </c>
      <c r="D79" s="56" t="s">
        <v>63</v>
      </c>
      <c r="E79" s="56" t="s">
        <v>44</v>
      </c>
      <c r="F79" s="56" t="s">
        <v>62</v>
      </c>
      <c r="G79" s="56" t="s">
        <v>48</v>
      </c>
      <c r="H79" s="56" t="s">
        <v>42</v>
      </c>
      <c r="I79" s="56" t="s">
        <v>64</v>
      </c>
      <c r="J79" s="54" t="s">
        <v>140</v>
      </c>
      <c r="K79" s="55">
        <v>0</v>
      </c>
      <c r="L79" s="66"/>
      <c r="M79" s="66"/>
      <c r="N79" s="55">
        <v>0</v>
      </c>
      <c r="O79" s="55">
        <v>0</v>
      </c>
      <c r="P79" s="20"/>
      <c r="R79" s="51"/>
      <c r="S79" s="2"/>
      <c r="T79" s="2"/>
      <c r="U79" s="2"/>
      <c r="V79" s="91"/>
    </row>
    <row r="80" spans="1:22" s="11" customFormat="1" ht="17.25" customHeight="1">
      <c r="A80" s="63">
        <v>61</v>
      </c>
      <c r="B80" s="56" t="s">
        <v>72</v>
      </c>
      <c r="C80" s="56" t="s">
        <v>43</v>
      </c>
      <c r="D80" s="56" t="s">
        <v>63</v>
      </c>
      <c r="E80" s="56" t="s">
        <v>48</v>
      </c>
      <c r="F80" s="56" t="s">
        <v>62</v>
      </c>
      <c r="G80" s="56" t="s">
        <v>48</v>
      </c>
      <c r="H80" s="56" t="s">
        <v>42</v>
      </c>
      <c r="I80" s="56" t="s">
        <v>64</v>
      </c>
      <c r="J80" s="54" t="s">
        <v>1</v>
      </c>
      <c r="K80" s="55">
        <v>0</v>
      </c>
      <c r="L80" s="55"/>
      <c r="M80" s="55"/>
      <c r="N80" s="55">
        <v>0</v>
      </c>
      <c r="O80" s="55">
        <v>0</v>
      </c>
      <c r="P80" s="20"/>
      <c r="R80" s="51"/>
      <c r="S80" s="2"/>
      <c r="T80" s="2"/>
      <c r="U80" s="2"/>
      <c r="V80" s="91"/>
    </row>
    <row r="81" spans="1:22" s="2" customFormat="1" ht="16.5" customHeight="1">
      <c r="A81" s="63">
        <v>62</v>
      </c>
      <c r="B81" s="56" t="s">
        <v>17</v>
      </c>
      <c r="C81" s="56" t="s">
        <v>43</v>
      </c>
      <c r="D81" s="56" t="s">
        <v>63</v>
      </c>
      <c r="E81" s="56" t="s">
        <v>48</v>
      </c>
      <c r="F81" s="56" t="s">
        <v>62</v>
      </c>
      <c r="G81" s="56" t="s">
        <v>48</v>
      </c>
      <c r="H81" s="56" t="s">
        <v>42</v>
      </c>
      <c r="I81" s="56" t="s">
        <v>64</v>
      </c>
      <c r="J81" s="54" t="s">
        <v>1</v>
      </c>
      <c r="K81" s="55">
        <v>0</v>
      </c>
      <c r="L81" s="55"/>
      <c r="M81" s="55"/>
      <c r="N81" s="55">
        <v>0</v>
      </c>
      <c r="O81" s="55">
        <v>0</v>
      </c>
      <c r="P81" s="16"/>
      <c r="R81" s="52"/>
      <c r="V81" s="91"/>
    </row>
    <row r="82" spans="1:22" s="2" customFormat="1" ht="21.75" customHeight="1">
      <c r="A82" s="63">
        <v>63</v>
      </c>
      <c r="B82" s="64"/>
      <c r="C82" s="64"/>
      <c r="D82" s="64"/>
      <c r="E82" s="64"/>
      <c r="F82" s="64"/>
      <c r="G82" s="64"/>
      <c r="H82" s="64"/>
      <c r="I82" s="64"/>
      <c r="J82" s="65" t="s">
        <v>66</v>
      </c>
      <c r="K82" s="66">
        <f>SUM(K20)</f>
        <v>149594.5</v>
      </c>
      <c r="L82" s="66" t="e">
        <f>SUM(L20)</f>
        <v>#REF!</v>
      </c>
      <c r="M82" s="66" t="e">
        <f>SUM(M20)</f>
        <v>#REF!</v>
      </c>
      <c r="N82" s="66">
        <f>SUM(N20)</f>
        <v>154698.1</v>
      </c>
      <c r="O82" s="66">
        <f>SUM(O20)</f>
        <v>159175.1</v>
      </c>
      <c r="P82" s="16"/>
      <c r="R82" s="53"/>
      <c r="V82" s="91"/>
    </row>
    <row r="83" spans="1:22" s="2" customFormat="1" ht="18.75" customHeight="1">
      <c r="A83" s="63">
        <v>64</v>
      </c>
      <c r="B83" s="70" t="s">
        <v>40</v>
      </c>
      <c r="C83" s="70" t="s">
        <v>12</v>
      </c>
      <c r="D83" s="70" t="s">
        <v>41</v>
      </c>
      <c r="E83" s="70" t="s">
        <v>41</v>
      </c>
      <c r="F83" s="70" t="s">
        <v>40</v>
      </c>
      <c r="G83" s="70" t="s">
        <v>41</v>
      </c>
      <c r="H83" s="70" t="s">
        <v>42</v>
      </c>
      <c r="I83" s="70" t="s">
        <v>40</v>
      </c>
      <c r="J83" s="65" t="s">
        <v>15</v>
      </c>
      <c r="K83" s="57">
        <f>K84+K171+K168++K166+K164</f>
        <v>405793.49999999994</v>
      </c>
      <c r="L83" s="57" t="e">
        <f>L84+L171+L168+#REF!</f>
        <v>#REF!</v>
      </c>
      <c r="M83" s="57" t="e">
        <f>M84+M171+M168+#REF!</f>
        <v>#REF!</v>
      </c>
      <c r="N83" s="57">
        <f>N84+N171+N168</f>
        <v>332384.4</v>
      </c>
      <c r="O83" s="57">
        <f>O84+O171+O168</f>
        <v>331644.7</v>
      </c>
      <c r="P83" s="16"/>
      <c r="R83" s="52"/>
      <c r="V83" s="91"/>
    </row>
    <row r="84" spans="1:22" s="2" customFormat="1" ht="30" customHeight="1">
      <c r="A84" s="63">
        <v>65</v>
      </c>
      <c r="B84" s="71" t="s">
        <v>40</v>
      </c>
      <c r="C84" s="71" t="s">
        <v>12</v>
      </c>
      <c r="D84" s="71" t="s">
        <v>47</v>
      </c>
      <c r="E84" s="71" t="s">
        <v>41</v>
      </c>
      <c r="F84" s="71" t="s">
        <v>40</v>
      </c>
      <c r="G84" s="71" t="s">
        <v>41</v>
      </c>
      <c r="H84" s="71" t="s">
        <v>42</v>
      </c>
      <c r="I84" s="71" t="s">
        <v>40</v>
      </c>
      <c r="J84" s="72" t="s">
        <v>79</v>
      </c>
      <c r="K84" s="57">
        <f>K85+K122+K149+K145+K160</f>
        <v>404763.49999999994</v>
      </c>
      <c r="L84" s="57" t="e">
        <f>#REF!+L85+L122+#REF!</f>
        <v>#REF!</v>
      </c>
      <c r="M84" s="57" t="e">
        <f>#REF!+M85+M122+#REF!</f>
        <v>#REF!</v>
      </c>
      <c r="N84" s="57">
        <f>N85+N122+N149+N145+N160</f>
        <v>332384.4</v>
      </c>
      <c r="O84" s="57">
        <f>O85+O122+O149+O145+O160</f>
        <v>331644.7</v>
      </c>
      <c r="P84" s="16"/>
      <c r="R84" s="52"/>
      <c r="S84" s="47"/>
      <c r="T84" s="47"/>
      <c r="U84" s="47"/>
      <c r="V84" s="91"/>
    </row>
    <row r="85" spans="1:22" s="12" customFormat="1" ht="31.5" customHeight="1">
      <c r="A85" s="63">
        <v>66</v>
      </c>
      <c r="B85" s="71" t="s">
        <v>40</v>
      </c>
      <c r="C85" s="71" t="s">
        <v>12</v>
      </c>
      <c r="D85" s="71" t="s">
        <v>47</v>
      </c>
      <c r="E85" s="71" t="s">
        <v>207</v>
      </c>
      <c r="F85" s="71" t="s">
        <v>40</v>
      </c>
      <c r="G85" s="71" t="s">
        <v>41</v>
      </c>
      <c r="H85" s="71" t="s">
        <v>42</v>
      </c>
      <c r="I85" s="71" t="s">
        <v>40</v>
      </c>
      <c r="J85" s="65" t="s">
        <v>80</v>
      </c>
      <c r="K85" s="57">
        <f>SUM(K86+K92)</f>
        <v>200115.39999999997</v>
      </c>
      <c r="L85" s="57">
        <f>SUM(L107:L121)</f>
        <v>382</v>
      </c>
      <c r="M85" s="57">
        <f>SUM(M107:M121)</f>
        <v>0</v>
      </c>
      <c r="N85" s="57">
        <f>SUM(N86+N92)</f>
        <v>124676.79999999999</v>
      </c>
      <c r="O85" s="57">
        <f>SUM(O86+O92)</f>
        <v>124676.79999999999</v>
      </c>
      <c r="P85" s="26"/>
      <c r="R85" s="51"/>
      <c r="T85" s="3"/>
      <c r="U85" s="3"/>
      <c r="V85" s="82"/>
    </row>
    <row r="86" spans="1:22" s="12" customFormat="1" ht="31.5" customHeight="1">
      <c r="A86" s="63">
        <v>67</v>
      </c>
      <c r="B86" s="71" t="s">
        <v>40</v>
      </c>
      <c r="C86" s="71" t="s">
        <v>12</v>
      </c>
      <c r="D86" s="71" t="s">
        <v>47</v>
      </c>
      <c r="E86" s="71" t="s">
        <v>115</v>
      </c>
      <c r="F86" s="71" t="s">
        <v>40</v>
      </c>
      <c r="G86" s="71" t="s">
        <v>41</v>
      </c>
      <c r="H86" s="71" t="s">
        <v>42</v>
      </c>
      <c r="I86" s="71" t="s">
        <v>40</v>
      </c>
      <c r="J86" s="65" t="s">
        <v>80</v>
      </c>
      <c r="K86" s="57">
        <f>SUM(K87:K91)</f>
        <v>2677.4</v>
      </c>
      <c r="L86" s="57"/>
      <c r="M86" s="57"/>
      <c r="N86" s="57">
        <f>SUM(N87:N91)</f>
        <v>0</v>
      </c>
      <c r="O86" s="57">
        <f>SUM(O87:O91)</f>
        <v>0</v>
      </c>
      <c r="P86" s="26"/>
      <c r="R86" s="51"/>
      <c r="T86" s="3"/>
      <c r="U86" s="3"/>
      <c r="V86" s="82"/>
    </row>
    <row r="87" spans="1:22" s="12" customFormat="1" ht="89.25" customHeight="1">
      <c r="A87" s="63">
        <v>68</v>
      </c>
      <c r="B87" s="73" t="s">
        <v>72</v>
      </c>
      <c r="C87" s="73" t="s">
        <v>12</v>
      </c>
      <c r="D87" s="73" t="s">
        <v>47</v>
      </c>
      <c r="E87" s="73" t="s">
        <v>115</v>
      </c>
      <c r="F87" s="73" t="s">
        <v>289</v>
      </c>
      <c r="G87" s="73" t="s">
        <v>48</v>
      </c>
      <c r="H87" s="73" t="s">
        <v>42</v>
      </c>
      <c r="I87" s="73" t="s">
        <v>201</v>
      </c>
      <c r="J87" s="58" t="s">
        <v>290</v>
      </c>
      <c r="K87" s="49">
        <v>190</v>
      </c>
      <c r="L87" s="49"/>
      <c r="M87" s="49"/>
      <c r="N87" s="49">
        <v>0</v>
      </c>
      <c r="O87" s="49">
        <v>0</v>
      </c>
      <c r="P87" s="26"/>
      <c r="R87" s="51"/>
      <c r="T87" s="3"/>
      <c r="U87" s="3">
        <v>190</v>
      </c>
      <c r="V87" s="82"/>
    </row>
    <row r="88" spans="1:22" s="12" customFormat="1" ht="69" customHeight="1">
      <c r="A88" s="63">
        <v>69</v>
      </c>
      <c r="B88" s="73" t="s">
        <v>72</v>
      </c>
      <c r="C88" s="73" t="s">
        <v>12</v>
      </c>
      <c r="D88" s="73" t="s">
        <v>47</v>
      </c>
      <c r="E88" s="73" t="s">
        <v>115</v>
      </c>
      <c r="F88" s="73" t="s">
        <v>264</v>
      </c>
      <c r="G88" s="73" t="s">
        <v>48</v>
      </c>
      <c r="H88" s="73" t="s">
        <v>42</v>
      </c>
      <c r="I88" s="73" t="s">
        <v>201</v>
      </c>
      <c r="J88" s="58" t="s">
        <v>265</v>
      </c>
      <c r="K88" s="49">
        <v>285</v>
      </c>
      <c r="L88" s="49"/>
      <c r="M88" s="49"/>
      <c r="N88" s="49">
        <v>0</v>
      </c>
      <c r="O88" s="49">
        <v>0</v>
      </c>
      <c r="P88" s="26"/>
      <c r="R88" s="51">
        <v>285</v>
      </c>
      <c r="S88" s="12">
        <v>285</v>
      </c>
      <c r="T88" s="3"/>
      <c r="U88" s="3"/>
      <c r="V88" s="82"/>
    </row>
    <row r="89" spans="1:22" s="12" customFormat="1" ht="85.5" customHeight="1">
      <c r="A89" s="63">
        <v>70</v>
      </c>
      <c r="B89" s="73" t="s">
        <v>72</v>
      </c>
      <c r="C89" s="73" t="s">
        <v>12</v>
      </c>
      <c r="D89" s="73" t="s">
        <v>47</v>
      </c>
      <c r="E89" s="73" t="s">
        <v>115</v>
      </c>
      <c r="F89" s="73" t="s">
        <v>224</v>
      </c>
      <c r="G89" s="73" t="s">
        <v>48</v>
      </c>
      <c r="H89" s="73" t="s">
        <v>42</v>
      </c>
      <c r="I89" s="73" t="s">
        <v>201</v>
      </c>
      <c r="J89" s="58" t="s">
        <v>225</v>
      </c>
      <c r="K89" s="49">
        <v>2164.5</v>
      </c>
      <c r="L89" s="49"/>
      <c r="M89" s="49"/>
      <c r="N89" s="49">
        <v>0</v>
      </c>
      <c r="O89" s="49">
        <v>0</v>
      </c>
      <c r="P89" s="26"/>
      <c r="R89" s="51"/>
      <c r="S89" s="12">
        <v>2164.4</v>
      </c>
      <c r="T89" s="3"/>
      <c r="U89" s="86">
        <v>0.1</v>
      </c>
      <c r="V89" s="82"/>
    </row>
    <row r="90" spans="1:22" s="12" customFormat="1" ht="57" customHeight="1">
      <c r="A90" s="63">
        <v>71</v>
      </c>
      <c r="B90" s="73" t="s">
        <v>72</v>
      </c>
      <c r="C90" s="73" t="s">
        <v>12</v>
      </c>
      <c r="D90" s="73" t="s">
        <v>47</v>
      </c>
      <c r="E90" s="73" t="s">
        <v>115</v>
      </c>
      <c r="F90" s="73" t="s">
        <v>208</v>
      </c>
      <c r="G90" s="73" t="s">
        <v>48</v>
      </c>
      <c r="H90" s="73" t="s">
        <v>42</v>
      </c>
      <c r="I90" s="73" t="s">
        <v>201</v>
      </c>
      <c r="J90" s="58" t="s">
        <v>209</v>
      </c>
      <c r="K90" s="49">
        <v>27.5</v>
      </c>
      <c r="L90" s="49"/>
      <c r="M90" s="49"/>
      <c r="N90" s="49">
        <v>0</v>
      </c>
      <c r="O90" s="49">
        <v>0</v>
      </c>
      <c r="P90" s="26"/>
      <c r="R90" s="51"/>
      <c r="S90" s="12">
        <v>27.5</v>
      </c>
      <c r="T90" s="3"/>
      <c r="U90" s="3"/>
      <c r="V90" s="82"/>
    </row>
    <row r="91" spans="1:22" s="12" customFormat="1" ht="57" customHeight="1">
      <c r="A91" s="63">
        <v>72</v>
      </c>
      <c r="B91" s="73" t="s">
        <v>72</v>
      </c>
      <c r="C91" s="73" t="s">
        <v>12</v>
      </c>
      <c r="D91" s="73" t="s">
        <v>47</v>
      </c>
      <c r="E91" s="73" t="s">
        <v>115</v>
      </c>
      <c r="F91" s="73" t="s">
        <v>208</v>
      </c>
      <c r="G91" s="73" t="s">
        <v>48</v>
      </c>
      <c r="H91" s="73" t="s">
        <v>42</v>
      </c>
      <c r="I91" s="73" t="s">
        <v>201</v>
      </c>
      <c r="J91" s="58" t="s">
        <v>209</v>
      </c>
      <c r="K91" s="49">
        <v>10.4</v>
      </c>
      <c r="L91" s="49"/>
      <c r="M91" s="49"/>
      <c r="N91" s="49">
        <v>0</v>
      </c>
      <c r="O91" s="49">
        <v>0</v>
      </c>
      <c r="P91" s="26"/>
      <c r="R91" s="51">
        <v>10</v>
      </c>
      <c r="S91" s="12">
        <v>10.4</v>
      </c>
      <c r="T91" s="3"/>
      <c r="U91" s="3"/>
      <c r="V91" s="82"/>
    </row>
    <row r="92" spans="1:22" s="12" customFormat="1" ht="31.5" customHeight="1">
      <c r="A92" s="63">
        <v>73</v>
      </c>
      <c r="B92" s="71" t="s">
        <v>40</v>
      </c>
      <c r="C92" s="71" t="s">
        <v>12</v>
      </c>
      <c r="D92" s="71" t="s">
        <v>47</v>
      </c>
      <c r="E92" s="71" t="s">
        <v>144</v>
      </c>
      <c r="F92" s="71" t="s">
        <v>40</v>
      </c>
      <c r="G92" s="71" t="s">
        <v>41</v>
      </c>
      <c r="H92" s="71" t="s">
        <v>42</v>
      </c>
      <c r="I92" s="71" t="s">
        <v>40</v>
      </c>
      <c r="J92" s="65" t="s">
        <v>80</v>
      </c>
      <c r="K92" s="57">
        <f>SUM(K93:K121)</f>
        <v>197437.99999999997</v>
      </c>
      <c r="L92" s="57">
        <f>SUM(L123:L128)</f>
        <v>0</v>
      </c>
      <c r="M92" s="57">
        <f>SUM(M123:M128)</f>
        <v>0</v>
      </c>
      <c r="N92" s="57">
        <f>SUM(N93:N121)</f>
        <v>124676.79999999999</v>
      </c>
      <c r="O92" s="57">
        <f>SUM(O93:O121)</f>
        <v>124676.79999999999</v>
      </c>
      <c r="P92" s="26"/>
      <c r="R92" s="51"/>
      <c r="T92" s="3"/>
      <c r="U92" s="3"/>
      <c r="V92" s="82"/>
    </row>
    <row r="93" spans="1:22" s="12" customFormat="1" ht="69" customHeight="1">
      <c r="A93" s="63">
        <v>74</v>
      </c>
      <c r="B93" s="73" t="s">
        <v>72</v>
      </c>
      <c r="C93" s="73" t="s">
        <v>12</v>
      </c>
      <c r="D93" s="73" t="s">
        <v>47</v>
      </c>
      <c r="E93" s="73" t="s">
        <v>144</v>
      </c>
      <c r="F93" s="73" t="s">
        <v>71</v>
      </c>
      <c r="G93" s="73" t="s">
        <v>48</v>
      </c>
      <c r="H93" s="73" t="s">
        <v>228</v>
      </c>
      <c r="I93" s="73" t="s">
        <v>201</v>
      </c>
      <c r="J93" s="58" t="s">
        <v>229</v>
      </c>
      <c r="K93" s="49">
        <v>34885.1</v>
      </c>
      <c r="L93" s="49"/>
      <c r="M93" s="49"/>
      <c r="N93" s="49">
        <v>0</v>
      </c>
      <c r="O93" s="49">
        <v>0</v>
      </c>
      <c r="P93" s="27"/>
      <c r="Q93" s="28"/>
      <c r="R93" s="51">
        <v>0</v>
      </c>
      <c r="S93" s="28">
        <f>17057.7+9716.8</f>
        <v>26774.5</v>
      </c>
      <c r="T93" s="3"/>
      <c r="U93" s="86">
        <v>8110.6</v>
      </c>
      <c r="V93" s="82"/>
    </row>
    <row r="94" spans="1:22" s="12" customFormat="1" ht="115.5" customHeight="1">
      <c r="A94" s="63">
        <v>75</v>
      </c>
      <c r="B94" s="73" t="s">
        <v>72</v>
      </c>
      <c r="C94" s="73" t="s">
        <v>12</v>
      </c>
      <c r="D94" s="73" t="s">
        <v>47</v>
      </c>
      <c r="E94" s="73" t="s">
        <v>144</v>
      </c>
      <c r="F94" s="73" t="s">
        <v>71</v>
      </c>
      <c r="G94" s="73" t="s">
        <v>48</v>
      </c>
      <c r="H94" s="73" t="s">
        <v>282</v>
      </c>
      <c r="I94" s="73" t="s">
        <v>201</v>
      </c>
      <c r="J94" s="58" t="s">
        <v>283</v>
      </c>
      <c r="K94" s="49">
        <v>1000.3</v>
      </c>
      <c r="L94" s="49"/>
      <c r="M94" s="49"/>
      <c r="N94" s="49">
        <v>0</v>
      </c>
      <c r="O94" s="49">
        <v>0</v>
      </c>
      <c r="P94" s="27"/>
      <c r="Q94" s="28"/>
      <c r="R94" s="51"/>
      <c r="S94" s="28"/>
      <c r="T94" s="3"/>
      <c r="U94" s="86">
        <v>1000.3</v>
      </c>
      <c r="V94" s="82"/>
    </row>
    <row r="95" spans="1:22" s="12" customFormat="1" ht="83.25" customHeight="1">
      <c r="A95" s="63">
        <v>76</v>
      </c>
      <c r="B95" s="73" t="s">
        <v>72</v>
      </c>
      <c r="C95" s="73" t="s">
        <v>12</v>
      </c>
      <c r="D95" s="73" t="s">
        <v>47</v>
      </c>
      <c r="E95" s="73" t="s">
        <v>144</v>
      </c>
      <c r="F95" s="73" t="s">
        <v>71</v>
      </c>
      <c r="G95" s="73" t="s">
        <v>48</v>
      </c>
      <c r="H95" s="73" t="s">
        <v>266</v>
      </c>
      <c r="I95" s="73" t="s">
        <v>201</v>
      </c>
      <c r="J95" s="54" t="s">
        <v>267</v>
      </c>
      <c r="K95" s="49">
        <v>210.5</v>
      </c>
      <c r="L95" s="49"/>
      <c r="M95" s="49"/>
      <c r="N95" s="49">
        <v>0</v>
      </c>
      <c r="O95" s="49">
        <v>0</v>
      </c>
      <c r="P95" s="27"/>
      <c r="Q95" s="28"/>
      <c r="R95" s="51"/>
      <c r="S95" s="28">
        <v>210.5</v>
      </c>
      <c r="T95" s="3"/>
      <c r="U95" s="3"/>
      <c r="V95" s="82"/>
    </row>
    <row r="96" spans="1:22" s="12" customFormat="1" ht="95.25" customHeight="1">
      <c r="A96" s="63">
        <v>77</v>
      </c>
      <c r="B96" s="73" t="s">
        <v>72</v>
      </c>
      <c r="C96" s="73" t="s">
        <v>12</v>
      </c>
      <c r="D96" s="73" t="s">
        <v>47</v>
      </c>
      <c r="E96" s="73" t="s">
        <v>144</v>
      </c>
      <c r="F96" s="73" t="s">
        <v>71</v>
      </c>
      <c r="G96" s="73" t="s">
        <v>48</v>
      </c>
      <c r="H96" s="73" t="s">
        <v>286</v>
      </c>
      <c r="I96" s="73" t="s">
        <v>201</v>
      </c>
      <c r="J96" s="54" t="s">
        <v>287</v>
      </c>
      <c r="K96" s="49">
        <v>263.5</v>
      </c>
      <c r="L96" s="49"/>
      <c r="M96" s="49"/>
      <c r="N96" s="49">
        <v>0</v>
      </c>
      <c r="O96" s="49">
        <v>0</v>
      </c>
      <c r="P96" s="27"/>
      <c r="Q96" s="28"/>
      <c r="R96" s="51"/>
      <c r="S96" s="28"/>
      <c r="T96" s="3"/>
      <c r="U96" s="86">
        <v>263.5</v>
      </c>
      <c r="V96" s="82"/>
    </row>
    <row r="97" spans="1:22" s="12" customFormat="1" ht="138.75" customHeight="1">
      <c r="A97" s="63">
        <v>78</v>
      </c>
      <c r="B97" s="73" t="s">
        <v>72</v>
      </c>
      <c r="C97" s="73" t="s">
        <v>12</v>
      </c>
      <c r="D97" s="73" t="s">
        <v>47</v>
      </c>
      <c r="E97" s="73" t="s">
        <v>144</v>
      </c>
      <c r="F97" s="73" t="s">
        <v>71</v>
      </c>
      <c r="G97" s="73" t="s">
        <v>48</v>
      </c>
      <c r="H97" s="73" t="s">
        <v>284</v>
      </c>
      <c r="I97" s="73" t="s">
        <v>201</v>
      </c>
      <c r="J97" s="54" t="s">
        <v>285</v>
      </c>
      <c r="K97" s="49">
        <v>794.4</v>
      </c>
      <c r="L97" s="49"/>
      <c r="M97" s="49"/>
      <c r="N97" s="49">
        <v>0</v>
      </c>
      <c r="O97" s="49">
        <v>0</v>
      </c>
      <c r="P97" s="27"/>
      <c r="Q97" s="28"/>
      <c r="R97" s="51"/>
      <c r="S97" s="28"/>
      <c r="T97" s="3"/>
      <c r="U97" s="86">
        <v>794.4</v>
      </c>
      <c r="V97" s="82"/>
    </row>
    <row r="98" spans="1:22" s="12" customFormat="1" ht="69" customHeight="1">
      <c r="A98" s="63">
        <v>79</v>
      </c>
      <c r="B98" s="73" t="s">
        <v>72</v>
      </c>
      <c r="C98" s="73" t="s">
        <v>12</v>
      </c>
      <c r="D98" s="73" t="s">
        <v>47</v>
      </c>
      <c r="E98" s="73" t="s">
        <v>144</v>
      </c>
      <c r="F98" s="73" t="s">
        <v>71</v>
      </c>
      <c r="G98" s="73" t="s">
        <v>48</v>
      </c>
      <c r="H98" s="73" t="s">
        <v>230</v>
      </c>
      <c r="I98" s="73" t="s">
        <v>201</v>
      </c>
      <c r="J98" s="58" t="s">
        <v>231</v>
      </c>
      <c r="K98" s="49">
        <v>911.1</v>
      </c>
      <c r="L98" s="49"/>
      <c r="M98" s="49"/>
      <c r="N98" s="49">
        <v>0</v>
      </c>
      <c r="O98" s="49">
        <v>0</v>
      </c>
      <c r="P98" s="27"/>
      <c r="Q98" s="28"/>
      <c r="R98" s="51"/>
      <c r="S98" s="28">
        <v>911.1</v>
      </c>
      <c r="T98" s="3"/>
      <c r="U98" s="3"/>
      <c r="V98" s="82"/>
    </row>
    <row r="99" spans="1:22" s="12" customFormat="1" ht="105" customHeight="1">
      <c r="A99" s="63">
        <v>80</v>
      </c>
      <c r="B99" s="73" t="s">
        <v>72</v>
      </c>
      <c r="C99" s="73" t="s">
        <v>12</v>
      </c>
      <c r="D99" s="73" t="s">
        <v>47</v>
      </c>
      <c r="E99" s="73" t="s">
        <v>144</v>
      </c>
      <c r="F99" s="73" t="s">
        <v>71</v>
      </c>
      <c r="G99" s="73" t="s">
        <v>48</v>
      </c>
      <c r="H99" s="73" t="s">
        <v>216</v>
      </c>
      <c r="I99" s="73" t="s">
        <v>201</v>
      </c>
      <c r="J99" s="58" t="s">
        <v>217</v>
      </c>
      <c r="K99" s="49">
        <v>875.8</v>
      </c>
      <c r="L99" s="57"/>
      <c r="M99" s="57"/>
      <c r="N99" s="49">
        <v>0</v>
      </c>
      <c r="O99" s="49">
        <v>0</v>
      </c>
      <c r="P99" s="26"/>
      <c r="R99" s="51"/>
      <c r="S99" s="12">
        <f>437.9+437.9</f>
        <v>875.8</v>
      </c>
      <c r="T99" s="3"/>
      <c r="U99" s="3"/>
      <c r="V99" s="82"/>
    </row>
    <row r="100" spans="1:22" s="12" customFormat="1" ht="54" customHeight="1">
      <c r="A100" s="63">
        <v>81</v>
      </c>
      <c r="B100" s="73" t="s">
        <v>72</v>
      </c>
      <c r="C100" s="73" t="s">
        <v>12</v>
      </c>
      <c r="D100" s="73" t="s">
        <v>47</v>
      </c>
      <c r="E100" s="73" t="s">
        <v>144</v>
      </c>
      <c r="F100" s="73" t="s">
        <v>71</v>
      </c>
      <c r="G100" s="73" t="s">
        <v>48</v>
      </c>
      <c r="H100" s="73" t="s">
        <v>218</v>
      </c>
      <c r="I100" s="73" t="s">
        <v>201</v>
      </c>
      <c r="J100" s="58" t="s">
        <v>219</v>
      </c>
      <c r="K100" s="49">
        <v>12585.8</v>
      </c>
      <c r="L100" s="57"/>
      <c r="M100" s="57"/>
      <c r="N100" s="49">
        <v>0</v>
      </c>
      <c r="O100" s="49">
        <v>0</v>
      </c>
      <c r="P100" s="26"/>
      <c r="R100" s="51"/>
      <c r="S100" s="12">
        <f>5399.6+7186.2</f>
        <v>12585.8</v>
      </c>
      <c r="T100" s="3"/>
      <c r="U100" s="3"/>
      <c r="V100" s="82"/>
    </row>
    <row r="101" spans="1:22" s="12" customFormat="1" ht="66.75" customHeight="1">
      <c r="A101" s="63">
        <v>82</v>
      </c>
      <c r="B101" s="73" t="s">
        <v>72</v>
      </c>
      <c r="C101" s="73" t="s">
        <v>12</v>
      </c>
      <c r="D101" s="73" t="s">
        <v>47</v>
      </c>
      <c r="E101" s="73" t="s">
        <v>144</v>
      </c>
      <c r="F101" s="73" t="s">
        <v>71</v>
      </c>
      <c r="G101" s="73" t="s">
        <v>48</v>
      </c>
      <c r="H101" s="73" t="s">
        <v>272</v>
      </c>
      <c r="I101" s="73" t="s">
        <v>201</v>
      </c>
      <c r="J101" s="58" t="s">
        <v>273</v>
      </c>
      <c r="K101" s="49">
        <v>378.2</v>
      </c>
      <c r="L101" s="57"/>
      <c r="M101" s="57"/>
      <c r="N101" s="49">
        <v>0</v>
      </c>
      <c r="O101" s="49">
        <v>0</v>
      </c>
      <c r="P101" s="26"/>
      <c r="R101" s="51"/>
      <c r="S101" s="12">
        <v>378.2</v>
      </c>
      <c r="T101" s="3"/>
      <c r="U101" s="3"/>
      <c r="V101" s="82"/>
    </row>
    <row r="102" spans="1:22" s="12" customFormat="1" ht="56.25" customHeight="1">
      <c r="A102" s="63">
        <v>83</v>
      </c>
      <c r="B102" s="73" t="s">
        <v>72</v>
      </c>
      <c r="C102" s="73" t="s">
        <v>12</v>
      </c>
      <c r="D102" s="73" t="s">
        <v>47</v>
      </c>
      <c r="E102" s="73" t="s">
        <v>144</v>
      </c>
      <c r="F102" s="73" t="s">
        <v>71</v>
      </c>
      <c r="G102" s="73" t="s">
        <v>48</v>
      </c>
      <c r="H102" s="73" t="s">
        <v>278</v>
      </c>
      <c r="I102" s="73" t="s">
        <v>201</v>
      </c>
      <c r="J102" s="58" t="s">
        <v>279</v>
      </c>
      <c r="K102" s="49">
        <v>360</v>
      </c>
      <c r="L102" s="57"/>
      <c r="M102" s="57"/>
      <c r="N102" s="49">
        <v>0</v>
      </c>
      <c r="O102" s="49">
        <v>0</v>
      </c>
      <c r="P102" s="26"/>
      <c r="R102" s="51"/>
      <c r="T102" s="3"/>
      <c r="U102" s="3"/>
      <c r="V102" s="82"/>
    </row>
    <row r="103" spans="1:22" s="12" customFormat="1" ht="78" customHeight="1">
      <c r="A103" s="63">
        <v>84</v>
      </c>
      <c r="B103" s="73" t="s">
        <v>72</v>
      </c>
      <c r="C103" s="73" t="s">
        <v>12</v>
      </c>
      <c r="D103" s="73" t="s">
        <v>47</v>
      </c>
      <c r="E103" s="73" t="s">
        <v>144</v>
      </c>
      <c r="F103" s="73" t="s">
        <v>71</v>
      </c>
      <c r="G103" s="73" t="s">
        <v>48</v>
      </c>
      <c r="H103" s="73" t="s">
        <v>215</v>
      </c>
      <c r="I103" s="73" t="s">
        <v>201</v>
      </c>
      <c r="J103" s="58" t="s">
        <v>214</v>
      </c>
      <c r="K103" s="49">
        <v>268.7</v>
      </c>
      <c r="L103" s="49"/>
      <c r="M103" s="49"/>
      <c r="N103" s="49">
        <v>0</v>
      </c>
      <c r="O103" s="49">
        <v>0</v>
      </c>
      <c r="P103" s="26"/>
      <c r="R103" s="51">
        <v>0</v>
      </c>
      <c r="S103" s="12">
        <v>268.6</v>
      </c>
      <c r="T103" s="3"/>
      <c r="U103" s="3">
        <v>0.1</v>
      </c>
      <c r="V103" s="82"/>
    </row>
    <row r="104" spans="1:22" s="12" customFormat="1" ht="99.75" customHeight="1">
      <c r="A104" s="63">
        <v>85</v>
      </c>
      <c r="B104" s="73" t="s">
        <v>72</v>
      </c>
      <c r="C104" s="73" t="s">
        <v>12</v>
      </c>
      <c r="D104" s="73" t="s">
        <v>47</v>
      </c>
      <c r="E104" s="73" t="s">
        <v>144</v>
      </c>
      <c r="F104" s="73" t="s">
        <v>71</v>
      </c>
      <c r="G104" s="73" t="s">
        <v>48</v>
      </c>
      <c r="H104" s="73" t="s">
        <v>212</v>
      </c>
      <c r="I104" s="73" t="s">
        <v>201</v>
      </c>
      <c r="J104" s="58" t="s">
        <v>213</v>
      </c>
      <c r="K104" s="49">
        <v>125</v>
      </c>
      <c r="L104" s="49"/>
      <c r="M104" s="49"/>
      <c r="N104" s="49">
        <v>0</v>
      </c>
      <c r="O104" s="49">
        <v>0</v>
      </c>
      <c r="P104" s="26"/>
      <c r="R104" s="51"/>
      <c r="S104" s="12">
        <v>125</v>
      </c>
      <c r="T104" s="3"/>
      <c r="U104" s="3"/>
      <c r="V104" s="82"/>
    </row>
    <row r="105" spans="1:22" s="12" customFormat="1" ht="66" customHeight="1">
      <c r="A105" s="63">
        <v>86</v>
      </c>
      <c r="B105" s="73" t="s">
        <v>72</v>
      </c>
      <c r="C105" s="73" t="s">
        <v>12</v>
      </c>
      <c r="D105" s="73" t="s">
        <v>47</v>
      </c>
      <c r="E105" s="73" t="s">
        <v>144</v>
      </c>
      <c r="F105" s="73" t="s">
        <v>71</v>
      </c>
      <c r="G105" s="73" t="s">
        <v>48</v>
      </c>
      <c r="H105" s="73" t="s">
        <v>247</v>
      </c>
      <c r="I105" s="73" t="s">
        <v>201</v>
      </c>
      <c r="J105" s="58" t="s">
        <v>248</v>
      </c>
      <c r="K105" s="49">
        <v>3000</v>
      </c>
      <c r="L105" s="49"/>
      <c r="M105" s="49"/>
      <c r="N105" s="49">
        <v>0</v>
      </c>
      <c r="O105" s="49">
        <v>0</v>
      </c>
      <c r="P105" s="26"/>
      <c r="R105" s="51"/>
      <c r="S105" s="12">
        <v>3000</v>
      </c>
      <c r="T105" s="3"/>
      <c r="U105" s="3"/>
      <c r="V105" s="82"/>
    </row>
    <row r="106" spans="1:22" s="12" customFormat="1" ht="66" customHeight="1">
      <c r="A106" s="63">
        <v>87</v>
      </c>
      <c r="B106" s="73" t="s">
        <v>72</v>
      </c>
      <c r="C106" s="73" t="s">
        <v>12</v>
      </c>
      <c r="D106" s="73" t="s">
        <v>47</v>
      </c>
      <c r="E106" s="73" t="s">
        <v>144</v>
      </c>
      <c r="F106" s="73" t="s">
        <v>71</v>
      </c>
      <c r="G106" s="73" t="s">
        <v>48</v>
      </c>
      <c r="H106" s="73" t="s">
        <v>276</v>
      </c>
      <c r="I106" s="73" t="s">
        <v>201</v>
      </c>
      <c r="J106" s="58" t="s">
        <v>277</v>
      </c>
      <c r="K106" s="49">
        <v>64.9</v>
      </c>
      <c r="L106" s="49"/>
      <c r="M106" s="49"/>
      <c r="N106" s="49">
        <v>0</v>
      </c>
      <c r="O106" s="49">
        <v>0</v>
      </c>
      <c r="P106" s="26"/>
      <c r="R106" s="51"/>
      <c r="S106" s="12">
        <v>64.9</v>
      </c>
      <c r="T106" s="3"/>
      <c r="U106" s="3"/>
      <c r="V106" s="82"/>
    </row>
    <row r="107" spans="1:22" s="12" customFormat="1" ht="53.25" customHeight="1">
      <c r="A107" s="63">
        <v>88</v>
      </c>
      <c r="B107" s="73" t="s">
        <v>72</v>
      </c>
      <c r="C107" s="73" t="s">
        <v>12</v>
      </c>
      <c r="D107" s="73" t="s">
        <v>47</v>
      </c>
      <c r="E107" s="73" t="s">
        <v>144</v>
      </c>
      <c r="F107" s="73" t="s">
        <v>71</v>
      </c>
      <c r="G107" s="73" t="s">
        <v>48</v>
      </c>
      <c r="H107" s="73" t="s">
        <v>85</v>
      </c>
      <c r="I107" s="73" t="s">
        <v>201</v>
      </c>
      <c r="J107" s="58" t="s">
        <v>145</v>
      </c>
      <c r="K107" s="49">
        <v>173.4</v>
      </c>
      <c r="L107" s="49"/>
      <c r="M107" s="49"/>
      <c r="N107" s="49">
        <v>173.4</v>
      </c>
      <c r="O107" s="49">
        <v>173.4</v>
      </c>
      <c r="P107" s="26"/>
      <c r="R107" s="51"/>
      <c r="T107" s="3"/>
      <c r="U107" s="3"/>
      <c r="V107" s="82"/>
    </row>
    <row r="108" spans="1:22" s="12" customFormat="1" ht="89.25">
      <c r="A108" s="63">
        <v>89</v>
      </c>
      <c r="B108" s="73" t="s">
        <v>72</v>
      </c>
      <c r="C108" s="73" t="s">
        <v>12</v>
      </c>
      <c r="D108" s="73" t="s">
        <v>47</v>
      </c>
      <c r="E108" s="73" t="s">
        <v>144</v>
      </c>
      <c r="F108" s="73" t="s">
        <v>71</v>
      </c>
      <c r="G108" s="73" t="s">
        <v>48</v>
      </c>
      <c r="H108" s="73" t="s">
        <v>249</v>
      </c>
      <c r="I108" s="73" t="s">
        <v>201</v>
      </c>
      <c r="J108" s="58" t="s">
        <v>250</v>
      </c>
      <c r="K108" s="49">
        <v>1274.4</v>
      </c>
      <c r="L108" s="49"/>
      <c r="M108" s="49"/>
      <c r="N108" s="49">
        <v>0</v>
      </c>
      <c r="O108" s="49">
        <v>0</v>
      </c>
      <c r="P108" s="26"/>
      <c r="R108" s="51"/>
      <c r="S108" s="12">
        <v>3000</v>
      </c>
      <c r="T108" s="3"/>
      <c r="U108" s="86">
        <v>-1725.6</v>
      </c>
      <c r="V108" s="82"/>
    </row>
    <row r="109" spans="1:22" s="12" customFormat="1" ht="63.75">
      <c r="A109" s="63">
        <v>90</v>
      </c>
      <c r="B109" s="73" t="s">
        <v>72</v>
      </c>
      <c r="C109" s="73" t="s">
        <v>12</v>
      </c>
      <c r="D109" s="73" t="s">
        <v>47</v>
      </c>
      <c r="E109" s="73" t="s">
        <v>144</v>
      </c>
      <c r="F109" s="73" t="s">
        <v>71</v>
      </c>
      <c r="G109" s="73" t="s">
        <v>48</v>
      </c>
      <c r="H109" s="73" t="s">
        <v>210</v>
      </c>
      <c r="I109" s="73" t="s">
        <v>201</v>
      </c>
      <c r="J109" s="58" t="s">
        <v>211</v>
      </c>
      <c r="K109" s="49">
        <v>165.9</v>
      </c>
      <c r="L109" s="49"/>
      <c r="M109" s="49"/>
      <c r="N109" s="49">
        <v>0</v>
      </c>
      <c r="O109" s="49">
        <v>0</v>
      </c>
      <c r="P109" s="26"/>
      <c r="R109" s="51">
        <v>1</v>
      </c>
      <c r="S109" s="12">
        <v>165.9</v>
      </c>
      <c r="T109" s="3"/>
      <c r="U109" s="3"/>
      <c r="V109" s="82"/>
    </row>
    <row r="110" spans="1:22" s="12" customFormat="1" ht="76.5">
      <c r="A110" s="63">
        <v>91</v>
      </c>
      <c r="B110" s="73" t="s">
        <v>72</v>
      </c>
      <c r="C110" s="73" t="s">
        <v>12</v>
      </c>
      <c r="D110" s="73" t="s">
        <v>47</v>
      </c>
      <c r="E110" s="73" t="s">
        <v>144</v>
      </c>
      <c r="F110" s="73" t="s">
        <v>71</v>
      </c>
      <c r="G110" s="73" t="s">
        <v>48</v>
      </c>
      <c r="H110" s="73" t="s">
        <v>223</v>
      </c>
      <c r="I110" s="73" t="s">
        <v>201</v>
      </c>
      <c r="J110" s="58" t="s">
        <v>222</v>
      </c>
      <c r="K110" s="49">
        <v>205.7</v>
      </c>
      <c r="L110" s="49"/>
      <c r="M110" s="49"/>
      <c r="N110" s="49">
        <v>0</v>
      </c>
      <c r="O110" s="49"/>
      <c r="P110" s="26"/>
      <c r="R110" s="51"/>
      <c r="S110" s="12">
        <v>205.7</v>
      </c>
      <c r="T110" s="3"/>
      <c r="U110" s="3"/>
      <c r="V110" s="82"/>
    </row>
    <row r="111" spans="1:22" s="12" customFormat="1" ht="63.75">
      <c r="A111" s="63">
        <v>92</v>
      </c>
      <c r="B111" s="73" t="s">
        <v>72</v>
      </c>
      <c r="C111" s="73" t="s">
        <v>12</v>
      </c>
      <c r="D111" s="73" t="s">
        <v>47</v>
      </c>
      <c r="E111" s="73" t="s">
        <v>144</v>
      </c>
      <c r="F111" s="73" t="s">
        <v>71</v>
      </c>
      <c r="G111" s="73" t="s">
        <v>48</v>
      </c>
      <c r="H111" s="73" t="s">
        <v>220</v>
      </c>
      <c r="I111" s="73" t="s">
        <v>201</v>
      </c>
      <c r="J111" s="58" t="s">
        <v>221</v>
      </c>
      <c r="K111" s="49">
        <v>2064.4</v>
      </c>
      <c r="L111" s="49"/>
      <c r="M111" s="49"/>
      <c r="N111" s="49">
        <v>0</v>
      </c>
      <c r="O111" s="49">
        <v>0</v>
      </c>
      <c r="P111" s="26"/>
      <c r="R111" s="51"/>
      <c r="S111" s="12">
        <v>2064.4</v>
      </c>
      <c r="T111" s="3"/>
      <c r="U111" s="3"/>
      <c r="V111" s="82"/>
    </row>
    <row r="112" spans="1:22" s="12" customFormat="1" ht="63.75">
      <c r="A112" s="63">
        <v>93</v>
      </c>
      <c r="B112" s="73" t="s">
        <v>72</v>
      </c>
      <c r="C112" s="73" t="s">
        <v>12</v>
      </c>
      <c r="D112" s="73" t="s">
        <v>47</v>
      </c>
      <c r="E112" s="73" t="s">
        <v>144</v>
      </c>
      <c r="F112" s="73" t="s">
        <v>71</v>
      </c>
      <c r="G112" s="73" t="s">
        <v>48</v>
      </c>
      <c r="H112" s="73" t="s">
        <v>226</v>
      </c>
      <c r="I112" s="73" t="s">
        <v>201</v>
      </c>
      <c r="J112" s="58" t="s">
        <v>227</v>
      </c>
      <c r="K112" s="49">
        <v>4332.8</v>
      </c>
      <c r="L112" s="49"/>
      <c r="M112" s="49"/>
      <c r="N112" s="49">
        <v>0</v>
      </c>
      <c r="O112" s="49">
        <v>0</v>
      </c>
      <c r="P112" s="26"/>
      <c r="R112" s="51"/>
      <c r="S112" s="12">
        <v>4332.8</v>
      </c>
      <c r="T112" s="3"/>
      <c r="U112" s="3"/>
      <c r="V112" s="82"/>
    </row>
    <row r="113" spans="1:22" s="12" customFormat="1" ht="102" customHeight="1">
      <c r="A113" s="63">
        <v>94</v>
      </c>
      <c r="B113" s="73" t="s">
        <v>72</v>
      </c>
      <c r="C113" s="73" t="s">
        <v>12</v>
      </c>
      <c r="D113" s="73" t="s">
        <v>47</v>
      </c>
      <c r="E113" s="73" t="s">
        <v>144</v>
      </c>
      <c r="F113" s="73" t="s">
        <v>71</v>
      </c>
      <c r="G113" s="73" t="s">
        <v>48</v>
      </c>
      <c r="H113" s="73">
        <v>7511</v>
      </c>
      <c r="I113" s="73" t="s">
        <v>201</v>
      </c>
      <c r="J113" s="58" t="s">
        <v>146</v>
      </c>
      <c r="K113" s="49">
        <v>124352</v>
      </c>
      <c r="L113" s="49"/>
      <c r="M113" s="49"/>
      <c r="N113" s="49">
        <v>124352</v>
      </c>
      <c r="O113" s="49">
        <v>124352</v>
      </c>
      <c r="P113" s="26"/>
      <c r="R113" s="51"/>
      <c r="T113" s="3"/>
      <c r="U113" s="3"/>
      <c r="V113" s="82"/>
    </row>
    <row r="114" spans="1:22" s="12" customFormat="1" ht="93.75" customHeight="1">
      <c r="A114" s="63">
        <v>95</v>
      </c>
      <c r="B114" s="73" t="s">
        <v>72</v>
      </c>
      <c r="C114" s="73" t="s">
        <v>12</v>
      </c>
      <c r="D114" s="73" t="s">
        <v>47</v>
      </c>
      <c r="E114" s="73" t="s">
        <v>144</v>
      </c>
      <c r="F114" s="73" t="s">
        <v>71</v>
      </c>
      <c r="G114" s="73" t="s">
        <v>48</v>
      </c>
      <c r="H114" s="73">
        <v>7555</v>
      </c>
      <c r="I114" s="73" t="s">
        <v>201</v>
      </c>
      <c r="J114" s="58" t="s">
        <v>147</v>
      </c>
      <c r="K114" s="49">
        <v>151.4</v>
      </c>
      <c r="L114" s="49"/>
      <c r="M114" s="49"/>
      <c r="N114" s="49">
        <v>151.4</v>
      </c>
      <c r="O114" s="49">
        <v>151.4</v>
      </c>
      <c r="P114" s="26"/>
      <c r="R114" s="51"/>
      <c r="T114" s="3"/>
      <c r="U114" s="3"/>
      <c r="V114" s="82"/>
    </row>
    <row r="115" spans="1:22" s="12" customFormat="1" ht="68.25" customHeight="1">
      <c r="A115" s="63">
        <v>96</v>
      </c>
      <c r="B115" s="73" t="s">
        <v>72</v>
      </c>
      <c r="C115" s="73" t="s">
        <v>12</v>
      </c>
      <c r="D115" s="73" t="s">
        <v>47</v>
      </c>
      <c r="E115" s="73" t="s">
        <v>144</v>
      </c>
      <c r="F115" s="73" t="s">
        <v>71</v>
      </c>
      <c r="G115" s="73" t="s">
        <v>48</v>
      </c>
      <c r="H115" s="73" t="s">
        <v>243</v>
      </c>
      <c r="I115" s="73" t="s">
        <v>201</v>
      </c>
      <c r="J115" s="58" t="s">
        <v>244</v>
      </c>
      <c r="K115" s="49">
        <v>573.5</v>
      </c>
      <c r="L115" s="49"/>
      <c r="M115" s="49"/>
      <c r="N115" s="49">
        <v>0</v>
      </c>
      <c r="O115" s="49">
        <v>0</v>
      </c>
      <c r="P115" s="26"/>
      <c r="R115" s="51"/>
      <c r="S115" s="12">
        <v>573.5</v>
      </c>
      <c r="T115" s="3"/>
      <c r="U115" s="3"/>
      <c r="V115" s="82"/>
    </row>
    <row r="116" spans="1:22" s="12" customFormat="1" ht="174.75" customHeight="1">
      <c r="A116" s="63">
        <v>97</v>
      </c>
      <c r="B116" s="73" t="s">
        <v>72</v>
      </c>
      <c r="C116" s="73" t="s">
        <v>12</v>
      </c>
      <c r="D116" s="73" t="s">
        <v>47</v>
      </c>
      <c r="E116" s="73" t="s">
        <v>144</v>
      </c>
      <c r="F116" s="73" t="s">
        <v>71</v>
      </c>
      <c r="G116" s="73" t="s">
        <v>48</v>
      </c>
      <c r="H116" s="73" t="s">
        <v>268</v>
      </c>
      <c r="I116" s="73" t="s">
        <v>201</v>
      </c>
      <c r="J116" s="58" t="s">
        <v>269</v>
      </c>
      <c r="K116" s="61">
        <v>4000</v>
      </c>
      <c r="L116" s="61">
        <v>382</v>
      </c>
      <c r="M116" s="61" t="s">
        <v>270</v>
      </c>
      <c r="N116" s="61">
        <v>0</v>
      </c>
      <c r="O116" s="61">
        <v>0</v>
      </c>
      <c r="P116" s="60" t="s">
        <v>271</v>
      </c>
      <c r="R116" s="51"/>
      <c r="S116" s="12">
        <v>4000</v>
      </c>
      <c r="T116" s="3"/>
      <c r="U116" s="3"/>
      <c r="V116" s="82"/>
    </row>
    <row r="117" spans="1:22" s="12" customFormat="1" ht="80.25" customHeight="1">
      <c r="A117" s="63">
        <v>98</v>
      </c>
      <c r="B117" s="73" t="s">
        <v>72</v>
      </c>
      <c r="C117" s="73" t="s">
        <v>12</v>
      </c>
      <c r="D117" s="73" t="s">
        <v>47</v>
      </c>
      <c r="E117" s="73" t="s">
        <v>144</v>
      </c>
      <c r="F117" s="73" t="s">
        <v>71</v>
      </c>
      <c r="G117" s="73" t="s">
        <v>48</v>
      </c>
      <c r="H117" s="73" t="s">
        <v>275</v>
      </c>
      <c r="I117" s="73" t="s">
        <v>201</v>
      </c>
      <c r="J117" s="58" t="s">
        <v>274</v>
      </c>
      <c r="K117" s="61">
        <v>148.3</v>
      </c>
      <c r="L117" s="61"/>
      <c r="M117" s="61"/>
      <c r="N117" s="61">
        <v>0</v>
      </c>
      <c r="O117" s="61">
        <v>0</v>
      </c>
      <c r="P117" s="62"/>
      <c r="R117" s="51">
        <v>148</v>
      </c>
      <c r="S117" s="12">
        <v>148.4</v>
      </c>
      <c r="T117" s="3"/>
      <c r="U117" s="86">
        <v>-0.1</v>
      </c>
      <c r="V117" s="82"/>
    </row>
    <row r="118" spans="1:22" s="12" customFormat="1" ht="68.25" customHeight="1">
      <c r="A118" s="63">
        <v>99</v>
      </c>
      <c r="B118" s="73" t="s">
        <v>72</v>
      </c>
      <c r="C118" s="73" t="s">
        <v>12</v>
      </c>
      <c r="D118" s="73" t="s">
        <v>47</v>
      </c>
      <c r="E118" s="73" t="s">
        <v>144</v>
      </c>
      <c r="F118" s="73" t="s">
        <v>71</v>
      </c>
      <c r="G118" s="73" t="s">
        <v>48</v>
      </c>
      <c r="H118" s="73" t="s">
        <v>232</v>
      </c>
      <c r="I118" s="73" t="s">
        <v>201</v>
      </c>
      <c r="J118" s="58" t="s">
        <v>233</v>
      </c>
      <c r="K118" s="49">
        <v>426.6</v>
      </c>
      <c r="L118" s="49"/>
      <c r="M118" s="49"/>
      <c r="N118" s="49">
        <v>0</v>
      </c>
      <c r="O118" s="49">
        <v>0</v>
      </c>
      <c r="P118" s="26"/>
      <c r="R118" s="51"/>
      <c r="S118" s="12">
        <v>426.6</v>
      </c>
      <c r="T118" s="3"/>
      <c r="U118" s="3"/>
      <c r="V118" s="82"/>
    </row>
    <row r="119" spans="1:22" s="12" customFormat="1" ht="104.25" customHeight="1">
      <c r="A119" s="63">
        <v>100</v>
      </c>
      <c r="B119" s="73" t="s">
        <v>72</v>
      </c>
      <c r="C119" s="73" t="s">
        <v>12</v>
      </c>
      <c r="D119" s="73" t="s">
        <v>47</v>
      </c>
      <c r="E119" s="73" t="s">
        <v>144</v>
      </c>
      <c r="F119" s="73" t="s">
        <v>71</v>
      </c>
      <c r="G119" s="73" t="s">
        <v>48</v>
      </c>
      <c r="H119" s="73" t="s">
        <v>260</v>
      </c>
      <c r="I119" s="73" t="s">
        <v>201</v>
      </c>
      <c r="J119" s="58" t="s">
        <v>262</v>
      </c>
      <c r="K119" s="49">
        <v>1500</v>
      </c>
      <c r="L119" s="49"/>
      <c r="M119" s="49"/>
      <c r="N119" s="49">
        <v>0</v>
      </c>
      <c r="O119" s="49">
        <v>0</v>
      </c>
      <c r="P119" s="26"/>
      <c r="R119" s="51">
        <v>0</v>
      </c>
      <c r="S119" s="12">
        <v>1500</v>
      </c>
      <c r="T119" s="3"/>
      <c r="U119" s="3"/>
      <c r="V119" s="82"/>
    </row>
    <row r="120" spans="1:22" s="12" customFormat="1" ht="95.25" customHeight="1">
      <c r="A120" s="63">
        <v>101</v>
      </c>
      <c r="B120" s="73" t="s">
        <v>72</v>
      </c>
      <c r="C120" s="73" t="s">
        <v>12</v>
      </c>
      <c r="D120" s="73" t="s">
        <v>47</v>
      </c>
      <c r="E120" s="73" t="s">
        <v>144</v>
      </c>
      <c r="F120" s="73" t="s">
        <v>71</v>
      </c>
      <c r="G120" s="73" t="s">
        <v>48</v>
      </c>
      <c r="H120" s="73" t="s">
        <v>261</v>
      </c>
      <c r="I120" s="73" t="s">
        <v>201</v>
      </c>
      <c r="J120" s="58" t="s">
        <v>263</v>
      </c>
      <c r="K120" s="49">
        <v>679</v>
      </c>
      <c r="L120" s="49"/>
      <c r="M120" s="49"/>
      <c r="N120" s="49">
        <v>0</v>
      </c>
      <c r="O120" s="49">
        <v>0</v>
      </c>
      <c r="P120" s="26"/>
      <c r="R120" s="51"/>
      <c r="S120" s="12">
        <v>679</v>
      </c>
      <c r="T120" s="3"/>
      <c r="U120" s="3"/>
      <c r="V120" s="82"/>
    </row>
    <row r="121" spans="1:22" s="12" customFormat="1" ht="98.25" customHeight="1">
      <c r="A121" s="63">
        <v>102</v>
      </c>
      <c r="B121" s="73" t="s">
        <v>72</v>
      </c>
      <c r="C121" s="73" t="s">
        <v>12</v>
      </c>
      <c r="D121" s="73" t="s">
        <v>47</v>
      </c>
      <c r="E121" s="73" t="s">
        <v>144</v>
      </c>
      <c r="F121" s="73" t="s">
        <v>71</v>
      </c>
      <c r="G121" s="73" t="s">
        <v>48</v>
      </c>
      <c r="H121" s="73" t="s">
        <v>245</v>
      </c>
      <c r="I121" s="73" t="s">
        <v>201</v>
      </c>
      <c r="J121" s="58" t="s">
        <v>246</v>
      </c>
      <c r="K121" s="49">
        <v>1667.3</v>
      </c>
      <c r="L121" s="49"/>
      <c r="M121" s="49"/>
      <c r="N121" s="49">
        <v>0</v>
      </c>
      <c r="O121" s="49">
        <v>0</v>
      </c>
      <c r="P121" s="26"/>
      <c r="R121" s="51"/>
      <c r="S121" s="12">
        <v>2063.9</v>
      </c>
      <c r="T121" s="3"/>
      <c r="U121" s="86">
        <v>-396.6</v>
      </c>
      <c r="V121" s="82"/>
    </row>
    <row r="122" spans="1:22" s="12" customFormat="1" ht="25.5">
      <c r="A122" s="63">
        <v>103</v>
      </c>
      <c r="B122" s="71" t="s">
        <v>40</v>
      </c>
      <c r="C122" s="71" t="s">
        <v>12</v>
      </c>
      <c r="D122" s="71" t="s">
        <v>47</v>
      </c>
      <c r="E122" s="71" t="s">
        <v>127</v>
      </c>
      <c r="F122" s="71" t="s">
        <v>40</v>
      </c>
      <c r="G122" s="71" t="s">
        <v>41</v>
      </c>
      <c r="H122" s="71" t="s">
        <v>42</v>
      </c>
      <c r="I122" s="71" t="s">
        <v>40</v>
      </c>
      <c r="J122" s="65" t="s">
        <v>81</v>
      </c>
      <c r="K122" s="57">
        <f>SUM(K123:K144)</f>
        <v>195771</v>
      </c>
      <c r="L122" s="57" t="e">
        <f>#REF!+#REF!+L123+L147+#REF!+#REF!+#REF!+#REF!+#REF!+#REF!+#REF!+#REF!+#REF!+#REF!+#REF!+#REF!+#REF!+#REF!+L129+L130+#REF!+L132+L133+L134+L135+#REF!+L137+L138+#REF!+L140+L141+L142+#REF!+#REF!</f>
        <v>#REF!</v>
      </c>
      <c r="M122" s="57" t="e">
        <f>#REF!+#REF!+M123+M147+#REF!+#REF!+#REF!+#REF!+#REF!+#REF!+#REF!+#REF!+#REF!+#REF!+#REF!+#REF!+#REF!+#REF!+M129+M130+#REF!+M132+M133+M134+M135+#REF!+M137+M138+#REF!+M140+M141+M142+#REF!+#REF!</f>
        <v>#REF!</v>
      </c>
      <c r="N122" s="57">
        <f>SUM(N123:N144)</f>
        <v>186679.5</v>
      </c>
      <c r="O122" s="57">
        <f>SUM(O123:O144)</f>
        <v>186679.5</v>
      </c>
      <c r="P122" s="26"/>
      <c r="R122" s="51"/>
      <c r="T122" s="3"/>
      <c r="U122" s="3"/>
      <c r="V122" s="82"/>
    </row>
    <row r="123" spans="1:22" s="28" customFormat="1" ht="96.75" customHeight="1">
      <c r="A123" s="63">
        <v>104</v>
      </c>
      <c r="B123" s="73" t="s">
        <v>72</v>
      </c>
      <c r="C123" s="73" t="s">
        <v>12</v>
      </c>
      <c r="D123" s="73" t="s">
        <v>47</v>
      </c>
      <c r="E123" s="73" t="s">
        <v>127</v>
      </c>
      <c r="F123" s="73" t="s">
        <v>13</v>
      </c>
      <c r="G123" s="73" t="s">
        <v>48</v>
      </c>
      <c r="H123" s="73" t="s">
        <v>86</v>
      </c>
      <c r="I123" s="73" t="s">
        <v>201</v>
      </c>
      <c r="J123" s="58" t="s">
        <v>185</v>
      </c>
      <c r="K123" s="49">
        <v>27075.1</v>
      </c>
      <c r="L123" s="49"/>
      <c r="M123" s="49"/>
      <c r="N123" s="49">
        <v>23773.2</v>
      </c>
      <c r="O123" s="49">
        <v>23773.2</v>
      </c>
      <c r="P123" s="27"/>
      <c r="R123" s="51"/>
      <c r="S123" s="28">
        <f>SUM(744.8+261.9+176)</f>
        <v>1182.6999999999998</v>
      </c>
      <c r="T123" s="5"/>
      <c r="U123" s="87">
        <v>172.6</v>
      </c>
      <c r="V123" s="92"/>
    </row>
    <row r="124" spans="1:22" s="28" customFormat="1" ht="96.75" customHeight="1">
      <c r="A124" s="63">
        <v>105</v>
      </c>
      <c r="B124" s="73" t="s">
        <v>72</v>
      </c>
      <c r="C124" s="73" t="s">
        <v>12</v>
      </c>
      <c r="D124" s="73" t="s">
        <v>47</v>
      </c>
      <c r="E124" s="73" t="s">
        <v>127</v>
      </c>
      <c r="F124" s="73" t="s">
        <v>13</v>
      </c>
      <c r="G124" s="73" t="s">
        <v>48</v>
      </c>
      <c r="H124" s="73" t="s">
        <v>280</v>
      </c>
      <c r="I124" s="73" t="s">
        <v>201</v>
      </c>
      <c r="J124" s="58" t="s">
        <v>281</v>
      </c>
      <c r="K124" s="49">
        <v>72.1</v>
      </c>
      <c r="L124" s="49"/>
      <c r="M124" s="49"/>
      <c r="N124" s="49">
        <v>0</v>
      </c>
      <c r="O124" s="49">
        <v>0</v>
      </c>
      <c r="P124" s="27"/>
      <c r="R124" s="51"/>
      <c r="T124" s="5"/>
      <c r="U124" s="87">
        <f>144.9-72.8</f>
        <v>72.10000000000001</v>
      </c>
      <c r="V124" s="92"/>
    </row>
    <row r="125" spans="1:22" s="28" customFormat="1" ht="93" customHeight="1">
      <c r="A125" s="63">
        <v>106</v>
      </c>
      <c r="B125" s="73" t="s">
        <v>72</v>
      </c>
      <c r="C125" s="73" t="s">
        <v>12</v>
      </c>
      <c r="D125" s="73" t="s">
        <v>47</v>
      </c>
      <c r="E125" s="73" t="s">
        <v>127</v>
      </c>
      <c r="F125" s="73" t="s">
        <v>13</v>
      </c>
      <c r="G125" s="73" t="s">
        <v>48</v>
      </c>
      <c r="H125" s="73" t="s">
        <v>141</v>
      </c>
      <c r="I125" s="73" t="s">
        <v>201</v>
      </c>
      <c r="J125" s="58" t="s">
        <v>186</v>
      </c>
      <c r="K125" s="49">
        <v>54</v>
      </c>
      <c r="L125" s="49"/>
      <c r="M125" s="49"/>
      <c r="N125" s="49">
        <v>54</v>
      </c>
      <c r="O125" s="49">
        <v>54</v>
      </c>
      <c r="P125" s="27"/>
      <c r="R125" s="51"/>
      <c r="T125" s="5"/>
      <c r="U125" s="5"/>
      <c r="V125" s="92"/>
    </row>
    <row r="126" spans="1:22" s="28" customFormat="1" ht="93" customHeight="1">
      <c r="A126" s="63">
        <v>107</v>
      </c>
      <c r="B126" s="73" t="s">
        <v>72</v>
      </c>
      <c r="C126" s="73" t="s">
        <v>12</v>
      </c>
      <c r="D126" s="73" t="s">
        <v>47</v>
      </c>
      <c r="E126" s="73" t="s">
        <v>127</v>
      </c>
      <c r="F126" s="73" t="s">
        <v>13</v>
      </c>
      <c r="G126" s="73" t="s">
        <v>48</v>
      </c>
      <c r="H126" s="73" t="s">
        <v>133</v>
      </c>
      <c r="I126" s="73" t="s">
        <v>201</v>
      </c>
      <c r="J126" s="58" t="s">
        <v>151</v>
      </c>
      <c r="K126" s="49">
        <v>12539.8</v>
      </c>
      <c r="L126" s="49"/>
      <c r="M126" s="49"/>
      <c r="N126" s="49">
        <v>12465.6</v>
      </c>
      <c r="O126" s="49">
        <v>12465.6</v>
      </c>
      <c r="P126" s="26"/>
      <c r="Q126" s="12"/>
      <c r="R126" s="51"/>
      <c r="S126" s="12">
        <f>728.9+460.9</f>
        <v>1189.8</v>
      </c>
      <c r="T126" s="5"/>
      <c r="U126" s="87">
        <f>414.3-1529.9</f>
        <v>-1115.6000000000001</v>
      </c>
      <c r="V126" s="92"/>
    </row>
    <row r="127" spans="1:22" s="28" customFormat="1" ht="93" customHeight="1">
      <c r="A127" s="63">
        <v>108</v>
      </c>
      <c r="B127" s="73" t="s">
        <v>72</v>
      </c>
      <c r="C127" s="73" t="s">
        <v>12</v>
      </c>
      <c r="D127" s="73" t="s">
        <v>47</v>
      </c>
      <c r="E127" s="73" t="s">
        <v>127</v>
      </c>
      <c r="F127" s="73" t="s">
        <v>13</v>
      </c>
      <c r="G127" s="73" t="s">
        <v>48</v>
      </c>
      <c r="H127" s="73" t="s">
        <v>132</v>
      </c>
      <c r="I127" s="73" t="s">
        <v>201</v>
      </c>
      <c r="J127" s="58" t="s">
        <v>152</v>
      </c>
      <c r="K127" s="49">
        <v>13372.3</v>
      </c>
      <c r="L127" s="49"/>
      <c r="M127" s="49"/>
      <c r="N127" s="49">
        <v>13001.6</v>
      </c>
      <c r="O127" s="49">
        <v>13001.6</v>
      </c>
      <c r="P127" s="26"/>
      <c r="Q127" s="12"/>
      <c r="R127" s="51"/>
      <c r="S127" s="12">
        <f>122.8+56.1</f>
        <v>178.9</v>
      </c>
      <c r="T127" s="2"/>
      <c r="U127" s="87">
        <v>191.8</v>
      </c>
      <c r="V127" s="92"/>
    </row>
    <row r="128" spans="1:22" s="25" customFormat="1" ht="96" customHeight="1">
      <c r="A128" s="63">
        <v>109</v>
      </c>
      <c r="B128" s="73" t="s">
        <v>72</v>
      </c>
      <c r="C128" s="73" t="s">
        <v>12</v>
      </c>
      <c r="D128" s="73" t="s">
        <v>47</v>
      </c>
      <c r="E128" s="73" t="s">
        <v>127</v>
      </c>
      <c r="F128" s="73" t="s">
        <v>13</v>
      </c>
      <c r="G128" s="73" t="s">
        <v>48</v>
      </c>
      <c r="H128" s="73" t="s">
        <v>111</v>
      </c>
      <c r="I128" s="73" t="s">
        <v>201</v>
      </c>
      <c r="J128" s="58" t="s">
        <v>187</v>
      </c>
      <c r="K128" s="49">
        <v>27.9</v>
      </c>
      <c r="L128" s="49"/>
      <c r="M128" s="49"/>
      <c r="N128" s="49">
        <v>27.6</v>
      </c>
      <c r="O128" s="49">
        <v>27.6</v>
      </c>
      <c r="P128" s="24"/>
      <c r="R128" s="51"/>
      <c r="T128" s="2"/>
      <c r="U128" s="88">
        <v>0.3</v>
      </c>
      <c r="V128" s="91"/>
    </row>
    <row r="129" spans="1:22" s="25" customFormat="1" ht="96.75" customHeight="1">
      <c r="A129" s="63">
        <v>110</v>
      </c>
      <c r="B129" s="73" t="s">
        <v>72</v>
      </c>
      <c r="C129" s="73" t="s">
        <v>12</v>
      </c>
      <c r="D129" s="73" t="s">
        <v>47</v>
      </c>
      <c r="E129" s="73" t="s">
        <v>127</v>
      </c>
      <c r="F129" s="73" t="s">
        <v>13</v>
      </c>
      <c r="G129" s="73" t="s">
        <v>48</v>
      </c>
      <c r="H129" s="73" t="s">
        <v>87</v>
      </c>
      <c r="I129" s="73" t="s">
        <v>201</v>
      </c>
      <c r="J129" s="58" t="s">
        <v>188</v>
      </c>
      <c r="K129" s="49">
        <v>3692.8</v>
      </c>
      <c r="L129" s="49"/>
      <c r="M129" s="49"/>
      <c r="N129" s="49">
        <v>3610.9</v>
      </c>
      <c r="O129" s="49">
        <v>3610.9</v>
      </c>
      <c r="P129" s="24"/>
      <c r="R129" s="51"/>
      <c r="S129" s="25">
        <f>14.3+4</f>
        <v>18.3</v>
      </c>
      <c r="T129" s="2"/>
      <c r="U129" s="87">
        <f>-9.2+72.8</f>
        <v>63.599999999999994</v>
      </c>
      <c r="V129" s="91"/>
    </row>
    <row r="130" spans="1:22" s="25" customFormat="1" ht="68.25" customHeight="1">
      <c r="A130" s="63">
        <v>111</v>
      </c>
      <c r="B130" s="73" t="s">
        <v>72</v>
      </c>
      <c r="C130" s="73" t="s">
        <v>12</v>
      </c>
      <c r="D130" s="73" t="s">
        <v>47</v>
      </c>
      <c r="E130" s="73" t="s">
        <v>127</v>
      </c>
      <c r="F130" s="73" t="s">
        <v>13</v>
      </c>
      <c r="G130" s="73" t="s">
        <v>48</v>
      </c>
      <c r="H130" s="73" t="s">
        <v>88</v>
      </c>
      <c r="I130" s="73" t="s">
        <v>201</v>
      </c>
      <c r="J130" s="58" t="s">
        <v>189</v>
      </c>
      <c r="K130" s="49">
        <v>30.2</v>
      </c>
      <c r="L130" s="49"/>
      <c r="M130" s="49"/>
      <c r="N130" s="49">
        <v>29.9</v>
      </c>
      <c r="O130" s="49">
        <v>29.9</v>
      </c>
      <c r="P130" s="24"/>
      <c r="R130" s="51"/>
      <c r="T130" s="2"/>
      <c r="U130" s="88">
        <v>0.3</v>
      </c>
      <c r="V130" s="91"/>
    </row>
    <row r="131" spans="1:22" s="25" customFormat="1" ht="108" customHeight="1">
      <c r="A131" s="63">
        <v>112</v>
      </c>
      <c r="B131" s="73" t="s">
        <v>72</v>
      </c>
      <c r="C131" s="73" t="s">
        <v>12</v>
      </c>
      <c r="D131" s="73" t="s">
        <v>47</v>
      </c>
      <c r="E131" s="73" t="s">
        <v>127</v>
      </c>
      <c r="F131" s="73" t="s">
        <v>13</v>
      </c>
      <c r="G131" s="73" t="s">
        <v>48</v>
      </c>
      <c r="H131" s="73" t="s">
        <v>120</v>
      </c>
      <c r="I131" s="73" t="s">
        <v>201</v>
      </c>
      <c r="J131" s="58" t="s">
        <v>190</v>
      </c>
      <c r="K131" s="49">
        <v>1779.6</v>
      </c>
      <c r="L131" s="49"/>
      <c r="M131" s="49"/>
      <c r="N131" s="49">
        <v>1762.8</v>
      </c>
      <c r="O131" s="49">
        <v>1762.8</v>
      </c>
      <c r="P131" s="24"/>
      <c r="R131" s="51"/>
      <c r="T131" s="2"/>
      <c r="U131" s="87">
        <v>16.8</v>
      </c>
      <c r="V131" s="91"/>
    </row>
    <row r="132" spans="1:38" s="12" customFormat="1" ht="111" customHeight="1">
      <c r="A132" s="63">
        <v>113</v>
      </c>
      <c r="B132" s="73" t="s">
        <v>72</v>
      </c>
      <c r="C132" s="73" t="s">
        <v>12</v>
      </c>
      <c r="D132" s="73" t="s">
        <v>47</v>
      </c>
      <c r="E132" s="73" t="s">
        <v>127</v>
      </c>
      <c r="F132" s="73" t="s">
        <v>13</v>
      </c>
      <c r="G132" s="73" t="s">
        <v>48</v>
      </c>
      <c r="H132" s="73" t="s">
        <v>89</v>
      </c>
      <c r="I132" s="73" t="s">
        <v>201</v>
      </c>
      <c r="J132" s="58" t="s">
        <v>191</v>
      </c>
      <c r="K132" s="49">
        <v>382.1</v>
      </c>
      <c r="L132" s="49"/>
      <c r="M132" s="49"/>
      <c r="N132" s="49">
        <v>632.1</v>
      </c>
      <c r="O132" s="49">
        <v>632.1</v>
      </c>
      <c r="P132" s="26"/>
      <c r="R132" s="51"/>
      <c r="T132" s="3"/>
      <c r="U132" s="87">
        <v>-0.1</v>
      </c>
      <c r="V132" s="91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22" s="12" customFormat="1" ht="76.5">
      <c r="A133" s="63">
        <v>114</v>
      </c>
      <c r="B133" s="73" t="s">
        <v>72</v>
      </c>
      <c r="C133" s="73" t="s">
        <v>12</v>
      </c>
      <c r="D133" s="73" t="s">
        <v>47</v>
      </c>
      <c r="E133" s="73" t="s">
        <v>127</v>
      </c>
      <c r="F133" s="73" t="s">
        <v>13</v>
      </c>
      <c r="G133" s="73" t="s">
        <v>48</v>
      </c>
      <c r="H133" s="73" t="s">
        <v>90</v>
      </c>
      <c r="I133" s="73" t="s">
        <v>201</v>
      </c>
      <c r="J133" s="58" t="s">
        <v>192</v>
      </c>
      <c r="K133" s="49">
        <v>101</v>
      </c>
      <c r="L133" s="49"/>
      <c r="M133" s="49"/>
      <c r="N133" s="49">
        <v>100.1</v>
      </c>
      <c r="O133" s="49">
        <v>100.1</v>
      </c>
      <c r="P133" s="26"/>
      <c r="R133" s="51"/>
      <c r="T133" s="3"/>
      <c r="U133" s="86">
        <v>0.9</v>
      </c>
      <c r="V133" s="82"/>
    </row>
    <row r="134" spans="1:22" s="12" customFormat="1" ht="95.25" customHeight="1">
      <c r="A134" s="63">
        <v>115</v>
      </c>
      <c r="B134" s="73" t="s">
        <v>72</v>
      </c>
      <c r="C134" s="73" t="s">
        <v>12</v>
      </c>
      <c r="D134" s="73" t="s">
        <v>47</v>
      </c>
      <c r="E134" s="73" t="s">
        <v>127</v>
      </c>
      <c r="F134" s="73" t="s">
        <v>13</v>
      </c>
      <c r="G134" s="73" t="s">
        <v>48</v>
      </c>
      <c r="H134" s="73" t="s">
        <v>91</v>
      </c>
      <c r="I134" s="73" t="s">
        <v>201</v>
      </c>
      <c r="J134" s="58" t="s">
        <v>193</v>
      </c>
      <c r="K134" s="49">
        <v>1319.6</v>
      </c>
      <c r="L134" s="49"/>
      <c r="M134" s="49"/>
      <c r="N134" s="49">
        <v>1308.4</v>
      </c>
      <c r="O134" s="49">
        <v>1308.4</v>
      </c>
      <c r="P134" s="26"/>
      <c r="R134" s="51"/>
      <c r="T134" s="3"/>
      <c r="U134" s="86">
        <v>11.2</v>
      </c>
      <c r="V134" s="82"/>
    </row>
    <row r="135" spans="1:38" s="28" customFormat="1" ht="136.5" customHeight="1">
      <c r="A135" s="63">
        <v>116</v>
      </c>
      <c r="B135" s="73" t="s">
        <v>72</v>
      </c>
      <c r="C135" s="73" t="s">
        <v>12</v>
      </c>
      <c r="D135" s="73" t="s">
        <v>47</v>
      </c>
      <c r="E135" s="73" t="s">
        <v>127</v>
      </c>
      <c r="F135" s="73" t="s">
        <v>13</v>
      </c>
      <c r="G135" s="73" t="s">
        <v>48</v>
      </c>
      <c r="H135" s="73" t="s">
        <v>92</v>
      </c>
      <c r="I135" s="73" t="s">
        <v>201</v>
      </c>
      <c r="J135" s="58" t="s">
        <v>194</v>
      </c>
      <c r="K135" s="74">
        <v>8.4</v>
      </c>
      <c r="L135" s="74"/>
      <c r="M135" s="74"/>
      <c r="N135" s="74">
        <v>8.4</v>
      </c>
      <c r="O135" s="74">
        <v>8.4</v>
      </c>
      <c r="P135" s="27"/>
      <c r="R135" s="51"/>
      <c r="T135" s="5"/>
      <c r="U135" s="3"/>
      <c r="V135" s="8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</row>
    <row r="136" spans="1:22" s="28" customFormat="1" ht="97.5" customHeight="1">
      <c r="A136" s="63">
        <v>117</v>
      </c>
      <c r="B136" s="73" t="s">
        <v>72</v>
      </c>
      <c r="C136" s="73" t="s">
        <v>12</v>
      </c>
      <c r="D136" s="73" t="s">
        <v>47</v>
      </c>
      <c r="E136" s="73" t="s">
        <v>127</v>
      </c>
      <c r="F136" s="73" t="s">
        <v>13</v>
      </c>
      <c r="G136" s="73" t="s">
        <v>48</v>
      </c>
      <c r="H136" s="73" t="s">
        <v>171</v>
      </c>
      <c r="I136" s="73" t="s">
        <v>201</v>
      </c>
      <c r="J136" s="58" t="s">
        <v>195</v>
      </c>
      <c r="K136" s="55">
        <v>0</v>
      </c>
      <c r="L136" s="55">
        <v>296.1</v>
      </c>
      <c r="M136" s="55">
        <v>296.1</v>
      </c>
      <c r="N136" s="55">
        <v>0</v>
      </c>
      <c r="O136" s="55">
        <v>0</v>
      </c>
      <c r="P136" s="27"/>
      <c r="R136" s="51"/>
      <c r="T136" s="5"/>
      <c r="U136" s="5"/>
      <c r="V136" s="92"/>
    </row>
    <row r="137" spans="1:38" s="30" customFormat="1" ht="178.5">
      <c r="A137" s="63">
        <v>118</v>
      </c>
      <c r="B137" s="73" t="s">
        <v>72</v>
      </c>
      <c r="C137" s="73" t="s">
        <v>12</v>
      </c>
      <c r="D137" s="73" t="s">
        <v>47</v>
      </c>
      <c r="E137" s="73" t="s">
        <v>127</v>
      </c>
      <c r="F137" s="73" t="s">
        <v>13</v>
      </c>
      <c r="G137" s="73" t="s">
        <v>48</v>
      </c>
      <c r="H137" s="73" t="s">
        <v>93</v>
      </c>
      <c r="I137" s="73" t="s">
        <v>201</v>
      </c>
      <c r="J137" s="58" t="s">
        <v>196</v>
      </c>
      <c r="K137" s="49">
        <v>95277.4</v>
      </c>
      <c r="L137" s="49"/>
      <c r="M137" s="49"/>
      <c r="N137" s="49">
        <v>96724.2</v>
      </c>
      <c r="O137" s="49">
        <v>96724.2</v>
      </c>
      <c r="P137" s="29"/>
      <c r="R137" s="51"/>
      <c r="S137" s="28">
        <f>305.9-1951.8</f>
        <v>-1645.9</v>
      </c>
      <c r="T137" s="1"/>
      <c r="U137" s="87">
        <v>199.1</v>
      </c>
      <c r="V137" s="92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12" customFormat="1" ht="102">
      <c r="A138" s="63">
        <v>119</v>
      </c>
      <c r="B138" s="73" t="s">
        <v>72</v>
      </c>
      <c r="C138" s="73" t="s">
        <v>12</v>
      </c>
      <c r="D138" s="73" t="s">
        <v>47</v>
      </c>
      <c r="E138" s="73" t="s">
        <v>127</v>
      </c>
      <c r="F138" s="73" t="s">
        <v>13</v>
      </c>
      <c r="G138" s="73" t="s">
        <v>48</v>
      </c>
      <c r="H138" s="73" t="s">
        <v>94</v>
      </c>
      <c r="I138" s="73" t="s">
        <v>201</v>
      </c>
      <c r="J138" s="58" t="s">
        <v>197</v>
      </c>
      <c r="K138" s="49">
        <v>5154.6</v>
      </c>
      <c r="L138" s="49"/>
      <c r="M138" s="49"/>
      <c r="N138" s="49">
        <v>5753.8</v>
      </c>
      <c r="O138" s="49">
        <v>5753.8</v>
      </c>
      <c r="P138" s="26"/>
      <c r="R138" s="51"/>
      <c r="S138" s="12">
        <v>-21.2</v>
      </c>
      <c r="T138" s="3"/>
      <c r="U138" s="1">
        <v>-578</v>
      </c>
      <c r="V138" s="9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1:22" s="12" customFormat="1" ht="102">
      <c r="A139" s="63">
        <v>120</v>
      </c>
      <c r="B139" s="73" t="s">
        <v>72</v>
      </c>
      <c r="C139" s="73" t="s">
        <v>12</v>
      </c>
      <c r="D139" s="73" t="s">
        <v>47</v>
      </c>
      <c r="E139" s="73" t="s">
        <v>127</v>
      </c>
      <c r="F139" s="73" t="s">
        <v>13</v>
      </c>
      <c r="G139" s="73" t="s">
        <v>48</v>
      </c>
      <c r="H139" s="73" t="s">
        <v>121</v>
      </c>
      <c r="I139" s="73" t="s">
        <v>201</v>
      </c>
      <c r="J139" s="58" t="s">
        <v>198</v>
      </c>
      <c r="K139" s="49">
        <v>827.1</v>
      </c>
      <c r="L139" s="49"/>
      <c r="M139" s="49"/>
      <c r="N139" s="49">
        <v>1122</v>
      </c>
      <c r="O139" s="49">
        <v>1122</v>
      </c>
      <c r="P139" s="26"/>
      <c r="R139" s="51"/>
      <c r="T139" s="3"/>
      <c r="U139" s="86">
        <v>-294.9</v>
      </c>
      <c r="V139" s="82"/>
    </row>
    <row r="140" spans="1:38" s="25" customFormat="1" ht="165.75">
      <c r="A140" s="63">
        <v>121</v>
      </c>
      <c r="B140" s="73" t="s">
        <v>72</v>
      </c>
      <c r="C140" s="73" t="s">
        <v>12</v>
      </c>
      <c r="D140" s="73" t="s">
        <v>47</v>
      </c>
      <c r="E140" s="73" t="s">
        <v>127</v>
      </c>
      <c r="F140" s="73" t="s">
        <v>13</v>
      </c>
      <c r="G140" s="73" t="s">
        <v>48</v>
      </c>
      <c r="H140" s="73" t="s">
        <v>95</v>
      </c>
      <c r="I140" s="73" t="s">
        <v>201</v>
      </c>
      <c r="J140" s="58" t="s">
        <v>150</v>
      </c>
      <c r="K140" s="49">
        <v>17017.2</v>
      </c>
      <c r="L140" s="49"/>
      <c r="M140" s="49"/>
      <c r="N140" s="49">
        <v>20546.5</v>
      </c>
      <c r="O140" s="49">
        <v>20546.5</v>
      </c>
      <c r="P140" s="24"/>
      <c r="R140" s="51"/>
      <c r="S140" s="25">
        <v>-4227.2</v>
      </c>
      <c r="T140" s="2"/>
      <c r="U140" s="86">
        <f>429.7-500</f>
        <v>-70.30000000000001</v>
      </c>
      <c r="V140" s="8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s="12" customFormat="1" ht="117.75" customHeight="1">
      <c r="A141" s="63">
        <v>122</v>
      </c>
      <c r="B141" s="73" t="s">
        <v>72</v>
      </c>
      <c r="C141" s="73" t="s">
        <v>12</v>
      </c>
      <c r="D141" s="73" t="s">
        <v>47</v>
      </c>
      <c r="E141" s="73" t="s">
        <v>127</v>
      </c>
      <c r="F141" s="73" t="s">
        <v>13</v>
      </c>
      <c r="G141" s="73" t="s">
        <v>48</v>
      </c>
      <c r="H141" s="73" t="s">
        <v>96</v>
      </c>
      <c r="I141" s="73" t="s">
        <v>201</v>
      </c>
      <c r="J141" s="58" t="s">
        <v>199</v>
      </c>
      <c r="K141" s="49">
        <v>14881</v>
      </c>
      <c r="L141" s="49"/>
      <c r="M141" s="49"/>
      <c r="N141" s="49">
        <v>3485.4</v>
      </c>
      <c r="O141" s="49">
        <v>3485.4</v>
      </c>
      <c r="P141" s="26"/>
      <c r="R141" s="51"/>
      <c r="T141" s="3"/>
      <c r="U141" s="2"/>
      <c r="V141" s="91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22" s="12" customFormat="1" ht="82.5" customHeight="1">
      <c r="A142" s="63">
        <v>123</v>
      </c>
      <c r="B142" s="73" t="s">
        <v>72</v>
      </c>
      <c r="C142" s="73" t="s">
        <v>12</v>
      </c>
      <c r="D142" s="73" t="s">
        <v>47</v>
      </c>
      <c r="E142" s="73" t="s">
        <v>127</v>
      </c>
      <c r="F142" s="73" t="s">
        <v>13</v>
      </c>
      <c r="G142" s="73" t="s">
        <v>48</v>
      </c>
      <c r="H142" s="73" t="s">
        <v>97</v>
      </c>
      <c r="I142" s="73" t="s">
        <v>201</v>
      </c>
      <c r="J142" s="58" t="s">
        <v>200</v>
      </c>
      <c r="K142" s="49">
        <v>580.8</v>
      </c>
      <c r="L142" s="49"/>
      <c r="M142" s="49"/>
      <c r="N142" s="49">
        <v>575.2</v>
      </c>
      <c r="O142" s="49">
        <v>575.2</v>
      </c>
      <c r="P142" s="26"/>
      <c r="R142" s="51"/>
      <c r="T142" s="3"/>
      <c r="U142" s="86">
        <v>5.6</v>
      </c>
      <c r="V142" s="82"/>
    </row>
    <row r="143" spans="1:22" s="12" customFormat="1" ht="51.75" customHeight="1">
      <c r="A143" s="63">
        <v>124</v>
      </c>
      <c r="B143" s="73" t="s">
        <v>72</v>
      </c>
      <c r="C143" s="73" t="s">
        <v>12</v>
      </c>
      <c r="D143" s="73" t="s">
        <v>47</v>
      </c>
      <c r="E143" s="73" t="s">
        <v>127</v>
      </c>
      <c r="F143" s="73" t="s">
        <v>13</v>
      </c>
      <c r="G143" s="73" t="s">
        <v>48</v>
      </c>
      <c r="H143" s="73" t="s">
        <v>170</v>
      </c>
      <c r="I143" s="73" t="s">
        <v>201</v>
      </c>
      <c r="J143" s="58" t="s">
        <v>172</v>
      </c>
      <c r="K143" s="49">
        <v>1392.7</v>
      </c>
      <c r="L143" s="49"/>
      <c r="M143" s="49"/>
      <c r="N143" s="49">
        <v>1401.7</v>
      </c>
      <c r="O143" s="49">
        <v>1401.7</v>
      </c>
      <c r="P143" s="26"/>
      <c r="R143" s="51"/>
      <c r="T143" s="3"/>
      <c r="U143" s="3">
        <v>-9</v>
      </c>
      <c r="V143" s="82"/>
    </row>
    <row r="144" spans="1:22" s="12" customFormat="1" ht="95.25" customHeight="1">
      <c r="A144" s="63">
        <v>125</v>
      </c>
      <c r="B144" s="73" t="s">
        <v>72</v>
      </c>
      <c r="C144" s="73" t="s">
        <v>12</v>
      </c>
      <c r="D144" s="73" t="s">
        <v>47</v>
      </c>
      <c r="E144" s="73" t="s">
        <v>127</v>
      </c>
      <c r="F144" s="73" t="s">
        <v>234</v>
      </c>
      <c r="G144" s="73" t="s">
        <v>48</v>
      </c>
      <c r="H144" s="73" t="s">
        <v>42</v>
      </c>
      <c r="I144" s="73" t="s">
        <v>201</v>
      </c>
      <c r="J144" s="58" t="s">
        <v>195</v>
      </c>
      <c r="K144" s="55">
        <v>185.3</v>
      </c>
      <c r="L144" s="55">
        <v>296.1</v>
      </c>
      <c r="M144" s="55">
        <v>296.1</v>
      </c>
      <c r="N144" s="55">
        <v>296.1</v>
      </c>
      <c r="O144" s="55">
        <v>296.1</v>
      </c>
      <c r="P144" s="26"/>
      <c r="R144" s="51"/>
      <c r="T144" s="3"/>
      <c r="U144" s="86">
        <v>-110.8</v>
      </c>
      <c r="V144" s="82"/>
    </row>
    <row r="145" spans="1:22" s="12" customFormat="1" ht="25.5">
      <c r="A145" s="63">
        <v>126</v>
      </c>
      <c r="B145" s="71" t="s">
        <v>72</v>
      </c>
      <c r="C145" s="71" t="s">
        <v>12</v>
      </c>
      <c r="D145" s="71" t="s">
        <v>47</v>
      </c>
      <c r="E145" s="71" t="s">
        <v>118</v>
      </c>
      <c r="F145" s="71" t="s">
        <v>40</v>
      </c>
      <c r="G145" s="71" t="s">
        <v>41</v>
      </c>
      <c r="H145" s="71" t="s">
        <v>42</v>
      </c>
      <c r="I145" s="71" t="s">
        <v>201</v>
      </c>
      <c r="J145" s="65" t="s">
        <v>81</v>
      </c>
      <c r="K145" s="57">
        <f>SUM(K146:M148)</f>
        <v>800.3</v>
      </c>
      <c r="L145" s="57"/>
      <c r="M145" s="57"/>
      <c r="N145" s="57">
        <f>SUM(N146:N148)</f>
        <v>1855.7</v>
      </c>
      <c r="O145" s="57">
        <f>SUM(O146:O148)</f>
        <v>1116</v>
      </c>
      <c r="P145" s="26"/>
      <c r="R145" s="51"/>
      <c r="T145" s="3"/>
      <c r="U145" s="3"/>
      <c r="V145" s="82"/>
    </row>
    <row r="146" spans="1:22" s="12" customFormat="1" ht="84" customHeight="1">
      <c r="A146" s="63">
        <v>127</v>
      </c>
      <c r="B146" s="73" t="s">
        <v>72</v>
      </c>
      <c r="C146" s="73" t="s">
        <v>12</v>
      </c>
      <c r="D146" s="73" t="s">
        <v>47</v>
      </c>
      <c r="E146" s="73" t="s">
        <v>118</v>
      </c>
      <c r="F146" s="73" t="s">
        <v>153</v>
      </c>
      <c r="G146" s="73" t="s">
        <v>48</v>
      </c>
      <c r="H146" s="73" t="s">
        <v>42</v>
      </c>
      <c r="I146" s="73" t="s">
        <v>201</v>
      </c>
      <c r="J146" s="75" t="s">
        <v>163</v>
      </c>
      <c r="K146" s="49">
        <v>0</v>
      </c>
      <c r="L146" s="76"/>
      <c r="M146" s="49"/>
      <c r="N146" s="49">
        <v>1116</v>
      </c>
      <c r="O146" s="49">
        <v>1116</v>
      </c>
      <c r="P146" s="26"/>
      <c r="R146" s="51"/>
      <c r="T146" s="3"/>
      <c r="U146" s="3"/>
      <c r="V146" s="82"/>
    </row>
    <row r="147" spans="1:22" s="12" customFormat="1" ht="53.25" customHeight="1" thickBot="1">
      <c r="A147" s="63">
        <v>128</v>
      </c>
      <c r="B147" s="73" t="s">
        <v>72</v>
      </c>
      <c r="C147" s="73" t="s">
        <v>12</v>
      </c>
      <c r="D147" s="73" t="s">
        <v>47</v>
      </c>
      <c r="E147" s="73" t="s">
        <v>118</v>
      </c>
      <c r="F147" s="73" t="s">
        <v>149</v>
      </c>
      <c r="G147" s="73" t="s">
        <v>48</v>
      </c>
      <c r="H147" s="73" t="s">
        <v>42</v>
      </c>
      <c r="I147" s="73" t="s">
        <v>201</v>
      </c>
      <c r="J147" s="77" t="s">
        <v>148</v>
      </c>
      <c r="K147" s="49">
        <v>795.5</v>
      </c>
      <c r="L147" s="49"/>
      <c r="M147" s="49"/>
      <c r="N147" s="49">
        <v>736.8</v>
      </c>
      <c r="O147" s="49">
        <v>0</v>
      </c>
      <c r="P147" s="26"/>
      <c r="R147" s="51"/>
      <c r="S147" s="12">
        <v>90.5</v>
      </c>
      <c r="T147" s="3"/>
      <c r="U147" s="86">
        <v>-1.9</v>
      </c>
      <c r="V147" s="82"/>
    </row>
    <row r="148" spans="1:22" s="12" customFormat="1" ht="78.75" customHeight="1">
      <c r="A148" s="63">
        <v>129</v>
      </c>
      <c r="B148" s="73" t="s">
        <v>72</v>
      </c>
      <c r="C148" s="73" t="s">
        <v>12</v>
      </c>
      <c r="D148" s="73" t="s">
        <v>47</v>
      </c>
      <c r="E148" s="73" t="s">
        <v>118</v>
      </c>
      <c r="F148" s="73" t="s">
        <v>55</v>
      </c>
      <c r="G148" s="73" t="s">
        <v>48</v>
      </c>
      <c r="H148" s="73" t="s">
        <v>42</v>
      </c>
      <c r="I148" s="73" t="s">
        <v>201</v>
      </c>
      <c r="J148" s="78" t="s">
        <v>173</v>
      </c>
      <c r="K148" s="79">
        <v>4.8</v>
      </c>
      <c r="L148" s="80"/>
      <c r="M148" s="49"/>
      <c r="N148" s="49">
        <v>2.9</v>
      </c>
      <c r="O148" s="49">
        <v>0</v>
      </c>
      <c r="P148" s="26"/>
      <c r="R148" s="51"/>
      <c r="S148" s="12">
        <v>3</v>
      </c>
      <c r="T148" s="3"/>
      <c r="U148" s="3"/>
      <c r="V148" s="82"/>
    </row>
    <row r="149" spans="1:22" s="12" customFormat="1" ht="17.25" customHeight="1">
      <c r="A149" s="63">
        <v>130</v>
      </c>
      <c r="B149" s="71" t="s">
        <v>40</v>
      </c>
      <c r="C149" s="71" t="s">
        <v>12</v>
      </c>
      <c r="D149" s="71" t="s">
        <v>47</v>
      </c>
      <c r="E149" s="71" t="s">
        <v>154</v>
      </c>
      <c r="F149" s="71" t="s">
        <v>40</v>
      </c>
      <c r="G149" s="71" t="s">
        <v>41</v>
      </c>
      <c r="H149" s="71" t="s">
        <v>42</v>
      </c>
      <c r="I149" s="71" t="s">
        <v>40</v>
      </c>
      <c r="J149" s="72" t="s">
        <v>251</v>
      </c>
      <c r="K149" s="57">
        <f>SUM(K150+K156+K157+K151+K152+K153+K154+K155)</f>
        <v>8076.8</v>
      </c>
      <c r="L149" s="57"/>
      <c r="M149" s="57"/>
      <c r="N149" s="57">
        <f>SUM(N150+N156+N157+N151+N152+N153+N154+N155)</f>
        <v>19172.4</v>
      </c>
      <c r="O149" s="57">
        <f>SUM(O150+O156+O157+O151+O152+O153+O154+O155)</f>
        <v>19172.4</v>
      </c>
      <c r="P149" s="26"/>
      <c r="R149" s="51"/>
      <c r="T149" s="3"/>
      <c r="U149" s="3"/>
      <c r="V149" s="82"/>
    </row>
    <row r="150" spans="1:22" s="12" customFormat="1" ht="59.25" customHeight="1">
      <c r="A150" s="63">
        <v>131</v>
      </c>
      <c r="B150" s="73" t="s">
        <v>72</v>
      </c>
      <c r="C150" s="73" t="s">
        <v>12</v>
      </c>
      <c r="D150" s="73" t="s">
        <v>47</v>
      </c>
      <c r="E150" s="73" t="s">
        <v>154</v>
      </c>
      <c r="F150" s="73" t="s">
        <v>136</v>
      </c>
      <c r="G150" s="73" t="s">
        <v>48</v>
      </c>
      <c r="H150" s="73" t="s">
        <v>104</v>
      </c>
      <c r="I150" s="73" t="s">
        <v>201</v>
      </c>
      <c r="J150" s="81" t="s">
        <v>252</v>
      </c>
      <c r="K150" s="49">
        <v>2676.6</v>
      </c>
      <c r="L150" s="49"/>
      <c r="M150" s="49"/>
      <c r="N150" s="49">
        <v>2676.6</v>
      </c>
      <c r="O150" s="49">
        <v>2676.6</v>
      </c>
      <c r="P150" s="26"/>
      <c r="R150" s="51"/>
      <c r="T150" s="3"/>
      <c r="U150" s="3"/>
      <c r="V150" s="82"/>
    </row>
    <row r="151" spans="1:22" s="12" customFormat="1" ht="42.75" customHeight="1">
      <c r="A151" s="63">
        <v>132</v>
      </c>
      <c r="B151" s="73" t="s">
        <v>72</v>
      </c>
      <c r="C151" s="73" t="s">
        <v>12</v>
      </c>
      <c r="D151" s="73" t="s">
        <v>47</v>
      </c>
      <c r="E151" s="73" t="s">
        <v>154</v>
      </c>
      <c r="F151" s="73" t="s">
        <v>136</v>
      </c>
      <c r="G151" s="73" t="s">
        <v>48</v>
      </c>
      <c r="H151" s="73" t="s">
        <v>105</v>
      </c>
      <c r="I151" s="73" t="s">
        <v>201</v>
      </c>
      <c r="J151" s="81" t="s">
        <v>254</v>
      </c>
      <c r="K151" s="49">
        <v>183.1</v>
      </c>
      <c r="L151" s="49"/>
      <c r="M151" s="49"/>
      <c r="N151" s="49">
        <v>183.1</v>
      </c>
      <c r="O151" s="49">
        <v>183.1</v>
      </c>
      <c r="P151" s="26"/>
      <c r="R151" s="51"/>
      <c r="T151" s="3"/>
      <c r="U151" s="3"/>
      <c r="V151" s="82"/>
    </row>
    <row r="152" spans="1:22" s="12" customFormat="1" ht="44.25" customHeight="1">
      <c r="A152" s="63">
        <v>133</v>
      </c>
      <c r="B152" s="73" t="s">
        <v>72</v>
      </c>
      <c r="C152" s="73" t="s">
        <v>12</v>
      </c>
      <c r="D152" s="73" t="s">
        <v>47</v>
      </c>
      <c r="E152" s="73" t="s">
        <v>154</v>
      </c>
      <c r="F152" s="73" t="s">
        <v>136</v>
      </c>
      <c r="G152" s="73" t="s">
        <v>48</v>
      </c>
      <c r="H152" s="73" t="s">
        <v>106</v>
      </c>
      <c r="I152" s="73" t="s">
        <v>201</v>
      </c>
      <c r="J152" s="81" t="s">
        <v>253</v>
      </c>
      <c r="K152" s="49">
        <v>187</v>
      </c>
      <c r="L152" s="49"/>
      <c r="M152" s="49"/>
      <c r="N152" s="49">
        <v>187</v>
      </c>
      <c r="O152" s="49">
        <v>187</v>
      </c>
      <c r="P152" s="26"/>
      <c r="R152" s="51"/>
      <c r="T152" s="3"/>
      <c r="U152" s="3"/>
      <c r="V152" s="82"/>
    </row>
    <row r="153" spans="1:22" s="12" customFormat="1" ht="54" customHeight="1">
      <c r="A153" s="63">
        <v>134</v>
      </c>
      <c r="B153" s="73" t="s">
        <v>72</v>
      </c>
      <c r="C153" s="73" t="s">
        <v>12</v>
      </c>
      <c r="D153" s="73" t="s">
        <v>47</v>
      </c>
      <c r="E153" s="73" t="s">
        <v>154</v>
      </c>
      <c r="F153" s="73" t="s">
        <v>136</v>
      </c>
      <c r="G153" s="73" t="s">
        <v>48</v>
      </c>
      <c r="H153" s="73" t="s">
        <v>107</v>
      </c>
      <c r="I153" s="73" t="s">
        <v>201</v>
      </c>
      <c r="J153" s="81" t="s">
        <v>255</v>
      </c>
      <c r="K153" s="49">
        <v>134.3</v>
      </c>
      <c r="L153" s="49"/>
      <c r="M153" s="49"/>
      <c r="N153" s="49">
        <v>134.3</v>
      </c>
      <c r="O153" s="49">
        <v>134.3</v>
      </c>
      <c r="P153" s="26"/>
      <c r="R153" s="51"/>
      <c r="T153" s="3"/>
      <c r="U153" s="3"/>
      <c r="V153" s="82"/>
    </row>
    <row r="154" spans="1:22" s="12" customFormat="1" ht="42.75" customHeight="1">
      <c r="A154" s="63">
        <v>135</v>
      </c>
      <c r="B154" s="73" t="s">
        <v>72</v>
      </c>
      <c r="C154" s="73" t="s">
        <v>12</v>
      </c>
      <c r="D154" s="73" t="s">
        <v>47</v>
      </c>
      <c r="E154" s="73" t="s">
        <v>154</v>
      </c>
      <c r="F154" s="73" t="s">
        <v>136</v>
      </c>
      <c r="G154" s="73" t="s">
        <v>48</v>
      </c>
      <c r="H154" s="73" t="s">
        <v>108</v>
      </c>
      <c r="I154" s="73" t="s">
        <v>201</v>
      </c>
      <c r="J154" s="81" t="s">
        <v>256</v>
      </c>
      <c r="K154" s="49">
        <v>505.8</v>
      </c>
      <c r="L154" s="49"/>
      <c r="M154" s="49"/>
      <c r="N154" s="49">
        <v>505.8</v>
      </c>
      <c r="O154" s="49">
        <v>505.8</v>
      </c>
      <c r="P154" s="26"/>
      <c r="R154" s="51"/>
      <c r="T154" s="3"/>
      <c r="U154" s="3"/>
      <c r="V154" s="82"/>
    </row>
    <row r="155" spans="1:22" s="12" customFormat="1" ht="42.75" customHeight="1">
      <c r="A155" s="63">
        <v>136</v>
      </c>
      <c r="B155" s="73" t="s">
        <v>72</v>
      </c>
      <c r="C155" s="73" t="s">
        <v>12</v>
      </c>
      <c r="D155" s="73" t="s">
        <v>47</v>
      </c>
      <c r="E155" s="73" t="s">
        <v>154</v>
      </c>
      <c r="F155" s="73" t="s">
        <v>136</v>
      </c>
      <c r="G155" s="73" t="s">
        <v>48</v>
      </c>
      <c r="H155" s="73" t="s">
        <v>109</v>
      </c>
      <c r="I155" s="73" t="s">
        <v>201</v>
      </c>
      <c r="J155" s="81" t="s">
        <v>257</v>
      </c>
      <c r="K155" s="49">
        <v>4090</v>
      </c>
      <c r="L155" s="49"/>
      <c r="M155" s="49"/>
      <c r="N155" s="49">
        <v>4090</v>
      </c>
      <c r="O155" s="49">
        <v>4090</v>
      </c>
      <c r="P155" s="26"/>
      <c r="R155" s="51"/>
      <c r="T155" s="3"/>
      <c r="U155" s="3"/>
      <c r="V155" s="82"/>
    </row>
    <row r="156" spans="1:22" s="12" customFormat="1" ht="42.75" customHeight="1">
      <c r="A156" s="63">
        <v>137</v>
      </c>
      <c r="B156" s="73" t="s">
        <v>72</v>
      </c>
      <c r="C156" s="73" t="s">
        <v>12</v>
      </c>
      <c r="D156" s="73" t="s">
        <v>47</v>
      </c>
      <c r="E156" s="73" t="s">
        <v>154</v>
      </c>
      <c r="F156" s="73" t="s">
        <v>136</v>
      </c>
      <c r="G156" s="73" t="s">
        <v>48</v>
      </c>
      <c r="H156" s="73" t="s">
        <v>174</v>
      </c>
      <c r="I156" s="73" t="s">
        <v>201</v>
      </c>
      <c r="J156" s="81" t="s">
        <v>258</v>
      </c>
      <c r="K156" s="49">
        <v>0</v>
      </c>
      <c r="L156" s="49"/>
      <c r="M156" s="49"/>
      <c r="N156" s="49">
        <v>11395.6</v>
      </c>
      <c r="O156" s="49">
        <v>11395.6</v>
      </c>
      <c r="P156" s="26"/>
      <c r="R156" s="51"/>
      <c r="T156" s="3"/>
      <c r="U156" s="3"/>
      <c r="V156" s="82"/>
    </row>
    <row r="157" spans="1:22" s="12" customFormat="1" ht="24.75" customHeight="1">
      <c r="A157" s="63">
        <v>138</v>
      </c>
      <c r="B157" s="71" t="s">
        <v>40</v>
      </c>
      <c r="C157" s="71" t="s">
        <v>12</v>
      </c>
      <c r="D157" s="71" t="s">
        <v>47</v>
      </c>
      <c r="E157" s="71" t="s">
        <v>240</v>
      </c>
      <c r="F157" s="71" t="s">
        <v>71</v>
      </c>
      <c r="G157" s="71" t="s">
        <v>41</v>
      </c>
      <c r="H157" s="71" t="s">
        <v>42</v>
      </c>
      <c r="I157" s="71" t="s">
        <v>40</v>
      </c>
      <c r="J157" s="72" t="s">
        <v>259</v>
      </c>
      <c r="K157" s="57">
        <f>SUM(K158:K163)</f>
        <v>300</v>
      </c>
      <c r="L157" s="57"/>
      <c r="M157" s="57"/>
      <c r="N157" s="57">
        <f>SUM(N158:N163)</f>
        <v>0</v>
      </c>
      <c r="O157" s="57">
        <f>SUM(O158:O163)</f>
        <v>0</v>
      </c>
      <c r="P157" s="26"/>
      <c r="R157" s="51"/>
      <c r="T157" s="3"/>
      <c r="U157" s="3"/>
      <c r="V157" s="82"/>
    </row>
    <row r="158" spans="1:22" s="12" customFormat="1" ht="54.75" customHeight="1">
      <c r="A158" s="63">
        <v>139</v>
      </c>
      <c r="B158" s="73" t="s">
        <v>72</v>
      </c>
      <c r="C158" s="73" t="s">
        <v>12</v>
      </c>
      <c r="D158" s="73" t="s">
        <v>47</v>
      </c>
      <c r="E158" s="73" t="s">
        <v>240</v>
      </c>
      <c r="F158" s="73" t="s">
        <v>71</v>
      </c>
      <c r="G158" s="73" t="s">
        <v>48</v>
      </c>
      <c r="H158" s="73" t="s">
        <v>241</v>
      </c>
      <c r="I158" s="73" t="s">
        <v>201</v>
      </c>
      <c r="J158" s="58" t="s">
        <v>242</v>
      </c>
      <c r="K158" s="49">
        <v>200</v>
      </c>
      <c r="L158" s="49"/>
      <c r="M158" s="49"/>
      <c r="N158" s="49">
        <v>0</v>
      </c>
      <c r="O158" s="49">
        <v>0</v>
      </c>
      <c r="P158" s="26"/>
      <c r="R158" s="51"/>
      <c r="S158" s="12">
        <v>200</v>
      </c>
      <c r="T158" s="3"/>
      <c r="U158" s="3"/>
      <c r="V158" s="82"/>
    </row>
    <row r="159" spans="1:22" s="12" customFormat="1" ht="56.25" customHeight="1">
      <c r="A159" s="63">
        <v>140</v>
      </c>
      <c r="B159" s="73" t="s">
        <v>72</v>
      </c>
      <c r="C159" s="73" t="s">
        <v>12</v>
      </c>
      <c r="D159" s="73" t="s">
        <v>47</v>
      </c>
      <c r="E159" s="73" t="s">
        <v>240</v>
      </c>
      <c r="F159" s="73" t="s">
        <v>71</v>
      </c>
      <c r="G159" s="73" t="s">
        <v>48</v>
      </c>
      <c r="H159" s="73" t="s">
        <v>241</v>
      </c>
      <c r="I159" s="73" t="s">
        <v>201</v>
      </c>
      <c r="J159" s="58" t="s">
        <v>242</v>
      </c>
      <c r="K159" s="49">
        <v>100</v>
      </c>
      <c r="L159" s="49"/>
      <c r="M159" s="49"/>
      <c r="N159" s="49">
        <v>0</v>
      </c>
      <c r="O159" s="49">
        <v>0</v>
      </c>
      <c r="P159" s="26"/>
      <c r="R159" s="51">
        <v>100</v>
      </c>
      <c r="S159" s="12">
        <v>100</v>
      </c>
      <c r="T159" s="3"/>
      <c r="U159" s="3"/>
      <c r="V159" s="82"/>
    </row>
    <row r="160" spans="1:22" s="12" customFormat="1" ht="42.75" customHeight="1">
      <c r="A160" s="63">
        <v>141</v>
      </c>
      <c r="B160" s="71" t="s">
        <v>72</v>
      </c>
      <c r="C160" s="71" t="s">
        <v>12</v>
      </c>
      <c r="D160" s="71" t="s">
        <v>47</v>
      </c>
      <c r="E160" s="71" t="s">
        <v>61</v>
      </c>
      <c r="F160" s="71" t="s">
        <v>40</v>
      </c>
      <c r="G160" s="71" t="s">
        <v>41</v>
      </c>
      <c r="H160" s="71" t="s">
        <v>42</v>
      </c>
      <c r="I160" s="71" t="s">
        <v>40</v>
      </c>
      <c r="J160" s="59" t="s">
        <v>235</v>
      </c>
      <c r="K160" s="57">
        <f>SUM(K161)</f>
        <v>0</v>
      </c>
      <c r="L160" s="57"/>
      <c r="M160" s="57"/>
      <c r="N160" s="57">
        <f aca="true" t="shared" si="0" ref="N160:O162">SUM(N161)</f>
        <v>0</v>
      </c>
      <c r="O160" s="57">
        <f t="shared" si="0"/>
        <v>0</v>
      </c>
      <c r="P160" s="26"/>
      <c r="R160" s="51"/>
      <c r="T160" s="3"/>
      <c r="U160" s="3"/>
      <c r="V160" s="82"/>
    </row>
    <row r="161" spans="1:22" s="12" customFormat="1" ht="33" customHeight="1">
      <c r="A161" s="63">
        <v>142</v>
      </c>
      <c r="B161" s="73" t="s">
        <v>72</v>
      </c>
      <c r="C161" s="73" t="s">
        <v>12</v>
      </c>
      <c r="D161" s="73" t="s">
        <v>47</v>
      </c>
      <c r="E161" s="73" t="s">
        <v>61</v>
      </c>
      <c r="F161" s="73" t="s">
        <v>116</v>
      </c>
      <c r="G161" s="73" t="s">
        <v>41</v>
      </c>
      <c r="H161" s="73" t="s">
        <v>42</v>
      </c>
      <c r="I161" s="73" t="s">
        <v>201</v>
      </c>
      <c r="J161" s="58" t="s">
        <v>236</v>
      </c>
      <c r="K161" s="49">
        <f>SUM(K162)</f>
        <v>0</v>
      </c>
      <c r="L161" s="49"/>
      <c r="M161" s="49"/>
      <c r="N161" s="49">
        <f t="shared" si="0"/>
        <v>0</v>
      </c>
      <c r="O161" s="49">
        <f t="shared" si="0"/>
        <v>0</v>
      </c>
      <c r="P161" s="26"/>
      <c r="R161" s="51"/>
      <c r="T161" s="3"/>
      <c r="U161" s="3"/>
      <c r="V161" s="82"/>
    </row>
    <row r="162" spans="1:22" s="12" customFormat="1" ht="32.25" customHeight="1">
      <c r="A162" s="63">
        <v>143</v>
      </c>
      <c r="B162" s="73" t="s">
        <v>72</v>
      </c>
      <c r="C162" s="73" t="s">
        <v>12</v>
      </c>
      <c r="D162" s="73" t="s">
        <v>47</v>
      </c>
      <c r="E162" s="73" t="s">
        <v>61</v>
      </c>
      <c r="F162" s="73" t="s">
        <v>237</v>
      </c>
      <c r="G162" s="73" t="s">
        <v>48</v>
      </c>
      <c r="H162" s="73" t="s">
        <v>42</v>
      </c>
      <c r="I162" s="73" t="s">
        <v>201</v>
      </c>
      <c r="J162" s="58" t="s">
        <v>238</v>
      </c>
      <c r="K162" s="49">
        <f>SUM(K163)</f>
        <v>0</v>
      </c>
      <c r="L162" s="49"/>
      <c r="M162" s="49"/>
      <c r="N162" s="49">
        <f t="shared" si="0"/>
        <v>0</v>
      </c>
      <c r="O162" s="49">
        <f t="shared" si="0"/>
        <v>0</v>
      </c>
      <c r="P162" s="26"/>
      <c r="R162" s="51"/>
      <c r="T162" s="3"/>
      <c r="U162" s="3"/>
      <c r="V162" s="82"/>
    </row>
    <row r="163" spans="1:22" s="12" customFormat="1" ht="28.5" customHeight="1">
      <c r="A163" s="63">
        <v>144</v>
      </c>
      <c r="B163" s="73" t="s">
        <v>72</v>
      </c>
      <c r="C163" s="73" t="s">
        <v>12</v>
      </c>
      <c r="D163" s="73" t="s">
        <v>47</v>
      </c>
      <c r="E163" s="73" t="s">
        <v>61</v>
      </c>
      <c r="F163" s="73" t="s">
        <v>237</v>
      </c>
      <c r="G163" s="73" t="s">
        <v>48</v>
      </c>
      <c r="H163" s="73" t="s">
        <v>104</v>
      </c>
      <c r="I163" s="73" t="s">
        <v>201</v>
      </c>
      <c r="J163" s="58" t="s">
        <v>239</v>
      </c>
      <c r="K163" s="49">
        <v>0</v>
      </c>
      <c r="L163" s="49"/>
      <c r="M163" s="49"/>
      <c r="N163" s="49">
        <v>0</v>
      </c>
      <c r="O163" s="49">
        <v>0</v>
      </c>
      <c r="P163" s="26"/>
      <c r="R163" s="51"/>
      <c r="T163" s="3"/>
      <c r="U163" s="3"/>
      <c r="V163" s="82"/>
    </row>
    <row r="164" spans="1:22" s="12" customFormat="1" ht="28.5" customHeight="1">
      <c r="A164" s="63">
        <v>145</v>
      </c>
      <c r="B164" s="71" t="s">
        <v>17</v>
      </c>
      <c r="C164" s="71" t="s">
        <v>12</v>
      </c>
      <c r="D164" s="71" t="s">
        <v>112</v>
      </c>
      <c r="E164" s="71" t="s">
        <v>48</v>
      </c>
      <c r="F164" s="71" t="s">
        <v>40</v>
      </c>
      <c r="G164" s="71" t="s">
        <v>41</v>
      </c>
      <c r="H164" s="71" t="s">
        <v>42</v>
      </c>
      <c r="I164" s="71" t="s">
        <v>40</v>
      </c>
      <c r="J164" s="72" t="s">
        <v>184</v>
      </c>
      <c r="K164" s="57">
        <f>SUM(K165)</f>
        <v>2500</v>
      </c>
      <c r="L164" s="57"/>
      <c r="M164" s="57"/>
      <c r="N164" s="57">
        <f>SUM(N165)</f>
        <v>0</v>
      </c>
      <c r="O164" s="57">
        <f>SUM(O165)</f>
        <v>0</v>
      </c>
      <c r="P164" s="26"/>
      <c r="R164" s="51"/>
      <c r="T164" s="3"/>
      <c r="U164" s="3"/>
      <c r="V164" s="82"/>
    </row>
    <row r="165" spans="1:22" s="12" customFormat="1" ht="42.75" customHeight="1">
      <c r="A165" s="63">
        <v>146</v>
      </c>
      <c r="B165" s="73" t="s">
        <v>17</v>
      </c>
      <c r="C165" s="73" t="s">
        <v>12</v>
      </c>
      <c r="D165" s="73" t="s">
        <v>112</v>
      </c>
      <c r="E165" s="73" t="s">
        <v>48</v>
      </c>
      <c r="F165" s="73" t="s">
        <v>3</v>
      </c>
      <c r="G165" s="73" t="s">
        <v>48</v>
      </c>
      <c r="H165" s="73" t="s">
        <v>42</v>
      </c>
      <c r="I165" s="73" t="s">
        <v>201</v>
      </c>
      <c r="J165" s="81" t="s">
        <v>183</v>
      </c>
      <c r="K165" s="49">
        <v>2500</v>
      </c>
      <c r="L165" s="49"/>
      <c r="M165" s="49"/>
      <c r="N165" s="49">
        <v>0</v>
      </c>
      <c r="O165" s="49">
        <v>0</v>
      </c>
      <c r="P165" s="26"/>
      <c r="R165" s="51"/>
      <c r="T165" s="3"/>
      <c r="U165" s="3"/>
      <c r="V165" s="82">
        <v>2500</v>
      </c>
    </row>
    <row r="166" spans="1:22" s="12" customFormat="1" ht="56.25" customHeight="1">
      <c r="A166" s="63">
        <v>147</v>
      </c>
      <c r="B166" s="71" t="s">
        <v>72</v>
      </c>
      <c r="C166" s="71" t="s">
        <v>12</v>
      </c>
      <c r="D166" s="71" t="s">
        <v>50</v>
      </c>
      <c r="E166" s="71" t="s">
        <v>48</v>
      </c>
      <c r="F166" s="71" t="s">
        <v>40</v>
      </c>
      <c r="G166" s="71" t="s">
        <v>41</v>
      </c>
      <c r="H166" s="71" t="s">
        <v>42</v>
      </c>
      <c r="I166" s="71" t="s">
        <v>40</v>
      </c>
      <c r="J166" s="59" t="s">
        <v>161</v>
      </c>
      <c r="K166" s="57">
        <f>SUM(K167)</f>
        <v>0</v>
      </c>
      <c r="L166" s="57"/>
      <c r="M166" s="57"/>
      <c r="N166" s="57">
        <f>SUM(N167)</f>
        <v>0</v>
      </c>
      <c r="O166" s="57">
        <f>SUM(O167)</f>
        <v>0</v>
      </c>
      <c r="P166" s="26"/>
      <c r="R166" s="51"/>
      <c r="T166" s="3"/>
      <c r="U166" s="3"/>
      <c r="V166" s="82"/>
    </row>
    <row r="167" spans="1:22" s="12" customFormat="1" ht="71.25" customHeight="1">
      <c r="A167" s="63">
        <v>148</v>
      </c>
      <c r="B167" s="73" t="s">
        <v>72</v>
      </c>
      <c r="C167" s="73" t="s">
        <v>12</v>
      </c>
      <c r="D167" s="73" t="s">
        <v>50</v>
      </c>
      <c r="E167" s="73" t="s">
        <v>48</v>
      </c>
      <c r="F167" s="73" t="s">
        <v>40</v>
      </c>
      <c r="G167" s="73" t="s">
        <v>48</v>
      </c>
      <c r="H167" s="73" t="s">
        <v>42</v>
      </c>
      <c r="I167" s="73" t="s">
        <v>64</v>
      </c>
      <c r="J167" s="58" t="s">
        <v>160</v>
      </c>
      <c r="K167" s="49">
        <v>0</v>
      </c>
      <c r="L167" s="49"/>
      <c r="M167" s="49"/>
      <c r="N167" s="49">
        <v>0</v>
      </c>
      <c r="O167" s="49">
        <v>0</v>
      </c>
      <c r="P167" s="26"/>
      <c r="R167" s="51"/>
      <c r="T167" s="3"/>
      <c r="U167" s="3"/>
      <c r="V167" s="82"/>
    </row>
    <row r="168" spans="1:22" s="12" customFormat="1" ht="43.5" customHeight="1">
      <c r="A168" s="63">
        <v>149</v>
      </c>
      <c r="B168" s="71" t="s">
        <v>72</v>
      </c>
      <c r="C168" s="71" t="s">
        <v>12</v>
      </c>
      <c r="D168" s="71" t="s">
        <v>124</v>
      </c>
      <c r="E168" s="71" t="s">
        <v>41</v>
      </c>
      <c r="F168" s="71" t="s">
        <v>40</v>
      </c>
      <c r="G168" s="71" t="s">
        <v>41</v>
      </c>
      <c r="H168" s="71" t="s">
        <v>42</v>
      </c>
      <c r="I168" s="71" t="s">
        <v>40</v>
      </c>
      <c r="J168" s="72" t="s">
        <v>125</v>
      </c>
      <c r="K168" s="57">
        <f>K169+K170</f>
        <v>212.1</v>
      </c>
      <c r="L168" s="57">
        <f>L169+L170</f>
        <v>0</v>
      </c>
      <c r="M168" s="57">
        <f>M169+M170</f>
        <v>0</v>
      </c>
      <c r="N168" s="57">
        <f>N169+N170</f>
        <v>0</v>
      </c>
      <c r="O168" s="57">
        <f>O169+O170</f>
        <v>0</v>
      </c>
      <c r="P168" s="26"/>
      <c r="R168" s="51"/>
      <c r="T168" s="3"/>
      <c r="U168" s="3"/>
      <c r="V168" s="82"/>
    </row>
    <row r="169" spans="1:22" s="12" customFormat="1" ht="45.75" customHeight="1">
      <c r="A169" s="63">
        <v>150</v>
      </c>
      <c r="B169" s="73" t="s">
        <v>72</v>
      </c>
      <c r="C169" s="73" t="s">
        <v>12</v>
      </c>
      <c r="D169" s="73" t="s">
        <v>124</v>
      </c>
      <c r="E169" s="73" t="s">
        <v>162</v>
      </c>
      <c r="F169" s="73" t="s">
        <v>51</v>
      </c>
      <c r="G169" s="73" t="s">
        <v>48</v>
      </c>
      <c r="H169" s="73" t="s">
        <v>42</v>
      </c>
      <c r="I169" s="73" t="s">
        <v>201</v>
      </c>
      <c r="J169" s="81" t="s">
        <v>125</v>
      </c>
      <c r="K169" s="49">
        <v>0</v>
      </c>
      <c r="L169" s="49"/>
      <c r="M169" s="49"/>
      <c r="N169" s="49">
        <v>0</v>
      </c>
      <c r="O169" s="49">
        <v>0</v>
      </c>
      <c r="P169" s="26"/>
      <c r="R169" s="51"/>
      <c r="T169" s="3"/>
      <c r="U169" s="3"/>
      <c r="V169" s="82"/>
    </row>
    <row r="170" spans="1:22" s="12" customFormat="1" ht="32.25" customHeight="1">
      <c r="A170" s="63">
        <v>151</v>
      </c>
      <c r="B170" s="73" t="s">
        <v>72</v>
      </c>
      <c r="C170" s="73" t="s">
        <v>12</v>
      </c>
      <c r="D170" s="73" t="s">
        <v>124</v>
      </c>
      <c r="E170" s="73" t="s">
        <v>48</v>
      </c>
      <c r="F170" s="73" t="s">
        <v>51</v>
      </c>
      <c r="G170" s="73" t="s">
        <v>48</v>
      </c>
      <c r="H170" s="73" t="s">
        <v>42</v>
      </c>
      <c r="I170" s="73" t="s">
        <v>201</v>
      </c>
      <c r="J170" s="81" t="s">
        <v>126</v>
      </c>
      <c r="K170" s="49">
        <v>212.1</v>
      </c>
      <c r="L170" s="49"/>
      <c r="M170" s="49"/>
      <c r="N170" s="49">
        <v>0</v>
      </c>
      <c r="O170" s="49">
        <v>0</v>
      </c>
      <c r="P170" s="26"/>
      <c r="R170" s="51"/>
      <c r="T170" s="3">
        <v>212.1</v>
      </c>
      <c r="U170" s="3"/>
      <c r="V170" s="82"/>
    </row>
    <row r="171" spans="1:38" s="30" customFormat="1" ht="30.75" customHeight="1">
      <c r="A171" s="63">
        <v>152</v>
      </c>
      <c r="B171" s="64" t="s">
        <v>72</v>
      </c>
      <c r="C171" s="64" t="s">
        <v>12</v>
      </c>
      <c r="D171" s="64" t="s">
        <v>14</v>
      </c>
      <c r="E171" s="64" t="s">
        <v>41</v>
      </c>
      <c r="F171" s="64" t="s">
        <v>40</v>
      </c>
      <c r="G171" s="64" t="s">
        <v>41</v>
      </c>
      <c r="H171" s="64" t="s">
        <v>42</v>
      </c>
      <c r="I171" s="64" t="s">
        <v>40</v>
      </c>
      <c r="J171" s="65" t="s">
        <v>76</v>
      </c>
      <c r="K171" s="57">
        <f>K172</f>
        <v>-1682.1</v>
      </c>
      <c r="L171" s="57">
        <f>L172</f>
        <v>0</v>
      </c>
      <c r="M171" s="57">
        <f>M172</f>
        <v>0</v>
      </c>
      <c r="N171" s="57">
        <f>N172</f>
        <v>0</v>
      </c>
      <c r="O171" s="57">
        <f>O172</f>
        <v>0</v>
      </c>
      <c r="P171" s="29"/>
      <c r="R171" s="51"/>
      <c r="T171" s="48"/>
      <c r="U171" s="3"/>
      <c r="V171" s="8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1:38" s="12" customFormat="1" ht="43.5" customHeight="1">
      <c r="A172" s="63">
        <v>153</v>
      </c>
      <c r="B172" s="73" t="s">
        <v>72</v>
      </c>
      <c r="C172" s="73" t="s">
        <v>12</v>
      </c>
      <c r="D172" s="73" t="s">
        <v>14</v>
      </c>
      <c r="E172" s="73" t="s">
        <v>162</v>
      </c>
      <c r="F172" s="73" t="s">
        <v>51</v>
      </c>
      <c r="G172" s="73" t="s">
        <v>48</v>
      </c>
      <c r="H172" s="73" t="s">
        <v>42</v>
      </c>
      <c r="I172" s="73" t="s">
        <v>201</v>
      </c>
      <c r="J172" s="81" t="s">
        <v>100</v>
      </c>
      <c r="K172" s="49">
        <v>-1682.1</v>
      </c>
      <c r="L172" s="49"/>
      <c r="M172" s="49"/>
      <c r="N172" s="49">
        <v>0</v>
      </c>
      <c r="O172" s="49">
        <v>0</v>
      </c>
      <c r="P172" s="26"/>
      <c r="R172" s="51"/>
      <c r="T172" s="3">
        <v>-1682.1</v>
      </c>
      <c r="U172" s="1"/>
      <c r="V172" s="9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1:38" s="30" customFormat="1" ht="18" customHeight="1">
      <c r="A173" s="63">
        <v>154</v>
      </c>
      <c r="B173" s="71"/>
      <c r="C173" s="71"/>
      <c r="D173" s="71"/>
      <c r="E173" s="71"/>
      <c r="F173" s="71"/>
      <c r="G173" s="71"/>
      <c r="H173" s="71"/>
      <c r="I173" s="71"/>
      <c r="J173" s="72" t="s">
        <v>16</v>
      </c>
      <c r="K173" s="57">
        <f>K82+K83</f>
        <v>555388</v>
      </c>
      <c r="L173" s="57" t="e">
        <f>L82+L83</f>
        <v>#REF!</v>
      </c>
      <c r="M173" s="57" t="e">
        <f>M82+M83</f>
        <v>#REF!</v>
      </c>
      <c r="N173" s="57">
        <f>N82+N83</f>
        <v>487082.5</v>
      </c>
      <c r="O173" s="57">
        <f>O82+O83</f>
        <v>490819.80000000005</v>
      </c>
      <c r="P173" s="29"/>
      <c r="R173" s="51"/>
      <c r="S173" s="1">
        <f>SUM(S20:S172)</f>
        <v>63910.8</v>
      </c>
      <c r="T173" s="1">
        <f>SUM(T20:T172)</f>
        <v>1433.3000000000002</v>
      </c>
      <c r="U173" s="3">
        <f>SUM(U20:U172)</f>
        <v>6790.400000000001</v>
      </c>
      <c r="V173" s="3">
        <f>SUM(V20:V172)</f>
        <v>-1683.0999999999995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spans="1:38" s="2" customFormat="1" ht="18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3"/>
      <c r="K174" s="84"/>
      <c r="L174" s="85"/>
      <c r="M174" s="85"/>
      <c r="N174" s="85"/>
      <c r="O174" s="85"/>
      <c r="P174" s="16"/>
      <c r="R174" s="47"/>
      <c r="U174" s="1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s="1" customFormat="1" ht="39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3"/>
      <c r="K175" s="84"/>
      <c r="L175" s="85"/>
      <c r="M175" s="85"/>
      <c r="N175" s="85"/>
      <c r="O175" s="85"/>
      <c r="P175" s="17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16" s="1" customFormat="1" ht="30" customHeight="1">
      <c r="A176" s="12"/>
      <c r="B176" s="3"/>
      <c r="C176" s="3"/>
      <c r="D176" s="3"/>
      <c r="E176" s="3"/>
      <c r="F176" s="3"/>
      <c r="G176" s="3"/>
      <c r="H176" s="3"/>
      <c r="I176" s="3"/>
      <c r="J176" s="34"/>
      <c r="K176" s="37"/>
      <c r="L176" s="38"/>
      <c r="M176" s="38"/>
      <c r="N176" s="38"/>
      <c r="O176" s="38"/>
      <c r="P176" s="17"/>
    </row>
    <row r="177" spans="1:38" s="2" customFormat="1" ht="13.5" customHeight="1">
      <c r="A177" s="12"/>
      <c r="B177" s="3"/>
      <c r="C177" s="3"/>
      <c r="D177" s="3"/>
      <c r="E177" s="3"/>
      <c r="F177" s="3"/>
      <c r="G177" s="3"/>
      <c r="H177" s="3"/>
      <c r="I177" s="3"/>
      <c r="J177" s="34"/>
      <c r="K177" s="37"/>
      <c r="L177" s="38"/>
      <c r="M177" s="38"/>
      <c r="N177" s="38"/>
      <c r="O177" s="38"/>
      <c r="P177" s="16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16" s="2" customFormat="1" ht="15" customHeight="1">
      <c r="A178" s="12"/>
      <c r="B178" s="3"/>
      <c r="C178" s="3"/>
      <c r="D178" s="3"/>
      <c r="E178" s="3"/>
      <c r="F178" s="3"/>
      <c r="G178" s="3"/>
      <c r="H178" s="3"/>
      <c r="I178" s="3"/>
      <c r="J178" s="34"/>
      <c r="K178" s="37"/>
      <c r="L178" s="38"/>
      <c r="M178" s="38"/>
      <c r="N178" s="38"/>
      <c r="O178" s="38"/>
      <c r="P178" s="16"/>
    </row>
    <row r="179" spans="1:16" s="2" customFormat="1" ht="60" customHeight="1">
      <c r="A179" s="12"/>
      <c r="B179" s="3"/>
      <c r="C179" s="3"/>
      <c r="D179" s="3"/>
      <c r="E179" s="3"/>
      <c r="F179" s="3"/>
      <c r="G179" s="3"/>
      <c r="H179" s="3"/>
      <c r="I179" s="3"/>
      <c r="J179" s="34"/>
      <c r="K179" s="37"/>
      <c r="L179" s="38"/>
      <c r="M179" s="38"/>
      <c r="N179" s="38"/>
      <c r="O179" s="38"/>
      <c r="P179" s="16"/>
    </row>
    <row r="180" spans="1:16" s="2" customFormat="1" ht="45.75" customHeight="1">
      <c r="A180" s="12"/>
      <c r="B180" s="3"/>
      <c r="C180" s="3"/>
      <c r="D180" s="3"/>
      <c r="E180" s="3"/>
      <c r="F180" s="3"/>
      <c r="G180" s="3"/>
      <c r="H180" s="3"/>
      <c r="I180" s="3"/>
      <c r="J180" s="34"/>
      <c r="K180" s="37"/>
      <c r="L180" s="38"/>
      <c r="M180" s="38"/>
      <c r="N180" s="38"/>
      <c r="O180" s="38"/>
      <c r="P180" s="16"/>
    </row>
    <row r="181" spans="1:38" s="1" customFormat="1" ht="38.25" customHeight="1">
      <c r="A181" s="12"/>
      <c r="B181" s="3"/>
      <c r="C181" s="3"/>
      <c r="D181" s="3"/>
      <c r="E181" s="3"/>
      <c r="F181" s="3"/>
      <c r="G181" s="3"/>
      <c r="H181" s="3"/>
      <c r="I181" s="3"/>
      <c r="J181" s="34"/>
      <c r="K181" s="37"/>
      <c r="L181" s="38"/>
      <c r="M181" s="38"/>
      <c r="N181" s="38"/>
      <c r="O181" s="38"/>
      <c r="P181" s="17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s="2" customFormat="1" ht="12.75">
      <c r="A182" s="12"/>
      <c r="B182" s="3"/>
      <c r="C182" s="3"/>
      <c r="D182" s="3"/>
      <c r="E182" s="3"/>
      <c r="F182" s="3"/>
      <c r="G182" s="3"/>
      <c r="H182" s="3"/>
      <c r="I182" s="3"/>
      <c r="J182" s="34"/>
      <c r="K182" s="37"/>
      <c r="L182" s="38"/>
      <c r="M182" s="38"/>
      <c r="N182" s="38"/>
      <c r="O182" s="38"/>
      <c r="P182" s="16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16" s="2" customFormat="1" ht="12.75">
      <c r="A183" s="12"/>
      <c r="B183" s="3"/>
      <c r="C183" s="3"/>
      <c r="D183" s="3"/>
      <c r="E183" s="3"/>
      <c r="F183" s="3"/>
      <c r="G183" s="3"/>
      <c r="H183" s="3"/>
      <c r="I183" s="3"/>
      <c r="J183" s="34"/>
      <c r="K183" s="37"/>
      <c r="L183" s="38"/>
      <c r="M183" s="38"/>
      <c r="N183" s="38"/>
      <c r="O183" s="38"/>
      <c r="P183" s="16"/>
    </row>
    <row r="184" spans="1:38" s="1" customFormat="1" ht="12.75">
      <c r="A184" s="12"/>
      <c r="B184"/>
      <c r="C184"/>
      <c r="D184"/>
      <c r="E184"/>
      <c r="F184"/>
      <c r="G184"/>
      <c r="H184"/>
      <c r="I184"/>
      <c r="J184" s="35"/>
      <c r="K184" s="39"/>
      <c r="L184" s="40"/>
      <c r="M184" s="40"/>
      <c r="N184" s="40"/>
      <c r="O184" s="40"/>
      <c r="P184" s="1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2" customFormat="1" ht="12.75">
      <c r="A185" s="12"/>
      <c r="B185"/>
      <c r="C185"/>
      <c r="D185"/>
      <c r="E185"/>
      <c r="F185"/>
      <c r="G185"/>
      <c r="H185"/>
      <c r="I185"/>
      <c r="J185" s="35"/>
      <c r="K185" s="39"/>
      <c r="L185" s="40"/>
      <c r="M185" s="40"/>
      <c r="N185" s="40"/>
      <c r="O185" s="40"/>
      <c r="P185" s="16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16" s="2" customFormat="1" ht="12.75">
      <c r="A186" s="12"/>
      <c r="B186"/>
      <c r="C186"/>
      <c r="D186"/>
      <c r="E186"/>
      <c r="F186"/>
      <c r="G186"/>
      <c r="H186"/>
      <c r="I186"/>
      <c r="J186" s="35"/>
      <c r="K186" s="39"/>
      <c r="L186" s="40"/>
      <c r="M186" s="40"/>
      <c r="N186" s="40"/>
      <c r="O186" s="40"/>
      <c r="P186" s="16"/>
    </row>
    <row r="187" spans="1:38" s="1" customFormat="1" ht="12.75">
      <c r="A187" s="12"/>
      <c r="B187"/>
      <c r="C187"/>
      <c r="D187"/>
      <c r="E187"/>
      <c r="F187"/>
      <c r="G187"/>
      <c r="H187"/>
      <c r="I187"/>
      <c r="J187" s="35"/>
      <c r="K187" s="39"/>
      <c r="L187" s="40"/>
      <c r="M187" s="40"/>
      <c r="N187" s="40"/>
      <c r="O187" s="40"/>
      <c r="P187" s="17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16" s="1" customFormat="1" ht="103.5" customHeight="1">
      <c r="A188" s="12"/>
      <c r="B188"/>
      <c r="C188"/>
      <c r="D188"/>
      <c r="E188"/>
      <c r="F188"/>
      <c r="G188"/>
      <c r="H188"/>
      <c r="I188"/>
      <c r="J188" s="35"/>
      <c r="K188" s="39"/>
      <c r="L188" s="40"/>
      <c r="M188" s="40"/>
      <c r="N188" s="40"/>
      <c r="O188" s="40"/>
      <c r="P188" s="17"/>
    </row>
    <row r="189" spans="1:16" s="1" customFormat="1" ht="90" customHeight="1">
      <c r="A189" s="12"/>
      <c r="B189"/>
      <c r="C189"/>
      <c r="D189"/>
      <c r="E189"/>
      <c r="F189"/>
      <c r="G189"/>
      <c r="H189"/>
      <c r="I189"/>
      <c r="J189" s="35"/>
      <c r="K189" s="39"/>
      <c r="L189" s="40"/>
      <c r="M189" s="40"/>
      <c r="N189" s="40"/>
      <c r="O189" s="40"/>
      <c r="P189" s="17"/>
    </row>
    <row r="190" spans="1:16" s="1" customFormat="1" ht="84.75" customHeight="1">
      <c r="A190" s="12"/>
      <c r="B190"/>
      <c r="C190"/>
      <c r="D190"/>
      <c r="E190"/>
      <c r="F190"/>
      <c r="G190"/>
      <c r="H190"/>
      <c r="I190"/>
      <c r="J190" s="35"/>
      <c r="K190" s="39"/>
      <c r="L190" s="40"/>
      <c r="M190" s="40"/>
      <c r="N190" s="40"/>
      <c r="O190" s="40"/>
      <c r="P190" s="17"/>
    </row>
    <row r="191" spans="1:16" s="1" customFormat="1" ht="12.75">
      <c r="A191" s="12"/>
      <c r="B191"/>
      <c r="C191"/>
      <c r="D191"/>
      <c r="E191"/>
      <c r="F191"/>
      <c r="G191"/>
      <c r="H191"/>
      <c r="I191"/>
      <c r="J191" s="35"/>
      <c r="K191" s="39"/>
      <c r="L191" s="40"/>
      <c r="M191" s="40"/>
      <c r="N191" s="40"/>
      <c r="O191" s="40"/>
      <c r="P191" s="17"/>
    </row>
    <row r="192" spans="1:16" s="1" customFormat="1" ht="51.75" customHeight="1">
      <c r="A192" s="12"/>
      <c r="B192"/>
      <c r="C192"/>
      <c r="D192"/>
      <c r="E192"/>
      <c r="F192"/>
      <c r="G192"/>
      <c r="H192"/>
      <c r="I192"/>
      <c r="J192" s="35"/>
      <c r="K192" s="39"/>
      <c r="L192" s="40"/>
      <c r="M192" s="40"/>
      <c r="N192" s="40"/>
      <c r="O192" s="40"/>
      <c r="P192" s="17"/>
    </row>
    <row r="193" spans="1:16" s="1" customFormat="1" ht="12.75">
      <c r="A193" s="12"/>
      <c r="B193"/>
      <c r="C193"/>
      <c r="D193"/>
      <c r="E193"/>
      <c r="F193"/>
      <c r="G193"/>
      <c r="H193"/>
      <c r="I193"/>
      <c r="J193" s="35"/>
      <c r="K193" s="39"/>
      <c r="L193" s="40"/>
      <c r="M193" s="40"/>
      <c r="N193" s="40"/>
      <c r="O193" s="40"/>
      <c r="P193" s="17"/>
    </row>
    <row r="194" spans="1:16" s="1" customFormat="1" ht="80.25" customHeight="1">
      <c r="A194" s="12"/>
      <c r="B194"/>
      <c r="C194"/>
      <c r="D194"/>
      <c r="E194"/>
      <c r="F194"/>
      <c r="G194"/>
      <c r="H194"/>
      <c r="I194"/>
      <c r="J194" s="35"/>
      <c r="K194" s="39"/>
      <c r="L194" s="40"/>
      <c r="M194" s="40"/>
      <c r="N194" s="40"/>
      <c r="O194" s="40"/>
      <c r="P194" s="17"/>
    </row>
    <row r="195" spans="1:16" s="1" customFormat="1" ht="38.25" customHeight="1">
      <c r="A195" s="12"/>
      <c r="B195"/>
      <c r="C195"/>
      <c r="D195"/>
      <c r="E195"/>
      <c r="F195"/>
      <c r="G195"/>
      <c r="H195"/>
      <c r="I195"/>
      <c r="J195" s="35"/>
      <c r="K195" s="39"/>
      <c r="L195" s="40"/>
      <c r="M195" s="40"/>
      <c r="N195" s="40"/>
      <c r="O195" s="40"/>
      <c r="P195" s="17"/>
    </row>
    <row r="196" spans="1:16" s="1" customFormat="1" ht="65.25" customHeight="1">
      <c r="A196" s="12"/>
      <c r="B196"/>
      <c r="C196"/>
      <c r="D196"/>
      <c r="E196"/>
      <c r="F196"/>
      <c r="G196"/>
      <c r="H196"/>
      <c r="I196"/>
      <c r="J196" s="35"/>
      <c r="K196" s="39"/>
      <c r="L196" s="40"/>
      <c r="M196" s="40"/>
      <c r="N196" s="40"/>
      <c r="O196" s="40"/>
      <c r="P196" s="17"/>
    </row>
    <row r="197" spans="1:16" s="1" customFormat="1" ht="51" customHeight="1">
      <c r="A197" s="12"/>
      <c r="B197"/>
      <c r="C197"/>
      <c r="D197"/>
      <c r="E197"/>
      <c r="F197"/>
      <c r="G197"/>
      <c r="H197"/>
      <c r="I197"/>
      <c r="J197" s="35"/>
      <c r="K197" s="39"/>
      <c r="L197" s="40"/>
      <c r="M197" s="40"/>
      <c r="N197" s="40"/>
      <c r="O197" s="40"/>
      <c r="P197" s="17"/>
    </row>
    <row r="198" spans="1:16" s="1" customFormat="1" ht="51" customHeight="1">
      <c r="A198" s="12"/>
      <c r="B198"/>
      <c r="C198"/>
      <c r="D198"/>
      <c r="E198"/>
      <c r="F198"/>
      <c r="G198"/>
      <c r="H198"/>
      <c r="I198"/>
      <c r="J198" s="35"/>
      <c r="K198" s="39"/>
      <c r="L198" s="40"/>
      <c r="M198" s="40"/>
      <c r="N198" s="40"/>
      <c r="O198" s="40"/>
      <c r="P198" s="17"/>
    </row>
    <row r="199" spans="1:16" s="1" customFormat="1" ht="69" customHeight="1">
      <c r="A199" s="12"/>
      <c r="B199"/>
      <c r="C199"/>
      <c r="D199"/>
      <c r="E199"/>
      <c r="F199"/>
      <c r="G199"/>
      <c r="H199"/>
      <c r="I199"/>
      <c r="J199" s="35"/>
      <c r="K199" s="39"/>
      <c r="L199" s="40"/>
      <c r="M199" s="40"/>
      <c r="N199" s="40"/>
      <c r="O199" s="40"/>
      <c r="P199" s="17"/>
    </row>
    <row r="200" spans="1:38" s="2" customFormat="1" ht="12.75">
      <c r="A200" s="12"/>
      <c r="B200"/>
      <c r="C200"/>
      <c r="D200"/>
      <c r="E200"/>
      <c r="F200"/>
      <c r="G200"/>
      <c r="H200"/>
      <c r="I200"/>
      <c r="J200" s="35"/>
      <c r="K200" s="39"/>
      <c r="L200" s="40"/>
      <c r="M200" s="40"/>
      <c r="N200" s="40"/>
      <c r="O200" s="40"/>
      <c r="P200" s="16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16" s="2" customFormat="1" ht="12.75">
      <c r="A201" s="12"/>
      <c r="B201"/>
      <c r="C201"/>
      <c r="D201"/>
      <c r="E201"/>
      <c r="F201"/>
      <c r="G201"/>
      <c r="H201"/>
      <c r="I201"/>
      <c r="J201" s="35"/>
      <c r="K201" s="39"/>
      <c r="L201" s="40"/>
      <c r="M201" s="40"/>
      <c r="N201" s="40"/>
      <c r="O201" s="40"/>
      <c r="P201" s="16"/>
    </row>
    <row r="202" spans="1:38" s="1" customFormat="1" ht="12.75">
      <c r="A202" s="12"/>
      <c r="B202"/>
      <c r="C202"/>
      <c r="D202"/>
      <c r="E202"/>
      <c r="F202"/>
      <c r="G202"/>
      <c r="H202"/>
      <c r="I202"/>
      <c r="J202" s="35"/>
      <c r="K202" s="39"/>
      <c r="L202" s="40"/>
      <c r="M202" s="40"/>
      <c r="N202" s="40"/>
      <c r="O202" s="40"/>
      <c r="P202" s="17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16" s="1" customFormat="1" ht="129.75" customHeight="1">
      <c r="A203" s="12"/>
      <c r="B203"/>
      <c r="C203"/>
      <c r="D203"/>
      <c r="E203"/>
      <c r="F203"/>
      <c r="G203"/>
      <c r="H203"/>
      <c r="I203"/>
      <c r="J203" s="35"/>
      <c r="K203" s="39"/>
      <c r="L203" s="40"/>
      <c r="M203" s="40"/>
      <c r="N203" s="40"/>
      <c r="O203" s="40"/>
      <c r="P203" s="17"/>
    </row>
    <row r="204" spans="1:38" s="2" customFormat="1" ht="51.75" customHeight="1">
      <c r="A204" s="12"/>
      <c r="B204"/>
      <c r="C204"/>
      <c r="D204"/>
      <c r="E204"/>
      <c r="F204"/>
      <c r="G204"/>
      <c r="H204"/>
      <c r="I204"/>
      <c r="J204" s="35"/>
      <c r="K204" s="39"/>
      <c r="L204" s="40"/>
      <c r="M204" s="40"/>
      <c r="N204" s="40"/>
      <c r="O204" s="40"/>
      <c r="P204" s="16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16" s="2" customFormat="1" ht="54" customHeight="1">
      <c r="A205" s="12"/>
      <c r="B205"/>
      <c r="C205"/>
      <c r="D205"/>
      <c r="E205"/>
      <c r="F205"/>
      <c r="G205"/>
      <c r="H205"/>
      <c r="I205"/>
      <c r="J205" s="35"/>
      <c r="K205" s="39"/>
      <c r="L205" s="40"/>
      <c r="M205" s="40"/>
      <c r="N205" s="40"/>
      <c r="O205" s="40"/>
      <c r="P205" s="16"/>
    </row>
    <row r="206" spans="1:38" s="1" customFormat="1" ht="89.25" customHeight="1">
      <c r="A206" s="12"/>
      <c r="B206"/>
      <c r="C206"/>
      <c r="D206"/>
      <c r="E206"/>
      <c r="F206"/>
      <c r="G206"/>
      <c r="H206"/>
      <c r="I206"/>
      <c r="J206" s="35"/>
      <c r="K206" s="39"/>
      <c r="L206" s="40"/>
      <c r="M206" s="40"/>
      <c r="N206" s="40"/>
      <c r="O206" s="40"/>
      <c r="P206" s="17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s="2" customFormat="1" ht="39.75" customHeight="1">
      <c r="A207" s="12"/>
      <c r="B207"/>
      <c r="C207"/>
      <c r="D207"/>
      <c r="E207"/>
      <c r="F207"/>
      <c r="G207"/>
      <c r="H207"/>
      <c r="I207"/>
      <c r="J207" s="35"/>
      <c r="K207" s="39"/>
      <c r="L207" s="40"/>
      <c r="M207" s="40"/>
      <c r="N207" s="40"/>
      <c r="O207" s="40"/>
      <c r="P207" s="16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16" s="2" customFormat="1" ht="21.75" customHeight="1">
      <c r="A208" s="12"/>
      <c r="B208"/>
      <c r="C208"/>
      <c r="D208"/>
      <c r="E208"/>
      <c r="F208"/>
      <c r="G208"/>
      <c r="H208"/>
      <c r="I208"/>
      <c r="J208" s="35"/>
      <c r="K208" s="39"/>
      <c r="L208" s="40"/>
      <c r="M208" s="40"/>
      <c r="N208" s="40"/>
      <c r="O208" s="40"/>
      <c r="P208" s="16"/>
    </row>
    <row r="209" spans="1:38" s="1" customFormat="1" ht="66" customHeight="1">
      <c r="A209" s="12"/>
      <c r="B209"/>
      <c r="C209"/>
      <c r="D209"/>
      <c r="E209"/>
      <c r="F209"/>
      <c r="G209"/>
      <c r="H209"/>
      <c r="I209"/>
      <c r="J209" s="35"/>
      <c r="K209" s="39"/>
      <c r="L209" s="40"/>
      <c r="M209" s="40"/>
      <c r="N209" s="40"/>
      <c r="O209" s="40"/>
      <c r="P209" s="17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16" s="1" customFormat="1" ht="87.75" customHeight="1">
      <c r="A210" s="12"/>
      <c r="B210"/>
      <c r="C210"/>
      <c r="D210"/>
      <c r="E210"/>
      <c r="F210"/>
      <c r="G210"/>
      <c r="H210"/>
      <c r="I210"/>
      <c r="J210" s="35"/>
      <c r="K210" s="39"/>
      <c r="L210" s="40"/>
      <c r="M210" s="40"/>
      <c r="N210" s="40"/>
      <c r="O210" s="40"/>
      <c r="P210" s="17"/>
    </row>
    <row r="211" spans="1:38" s="2" customFormat="1" ht="55.5" customHeight="1">
      <c r="A211" s="12"/>
      <c r="B211"/>
      <c r="C211"/>
      <c r="D211"/>
      <c r="E211"/>
      <c r="F211"/>
      <c r="G211"/>
      <c r="H211"/>
      <c r="I211"/>
      <c r="J211" s="35"/>
      <c r="K211" s="39"/>
      <c r="L211" s="40"/>
      <c r="M211" s="40"/>
      <c r="N211" s="40"/>
      <c r="O211" s="40"/>
      <c r="P211" s="16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16" s="2" customFormat="1" ht="12.75">
      <c r="A212" s="12"/>
      <c r="B212"/>
      <c r="C212"/>
      <c r="D212"/>
      <c r="E212"/>
      <c r="F212"/>
      <c r="G212"/>
      <c r="H212"/>
      <c r="I212"/>
      <c r="J212" s="35"/>
      <c r="K212" s="39"/>
      <c r="L212" s="40"/>
      <c r="M212" s="40"/>
      <c r="N212" s="40"/>
      <c r="O212" s="40"/>
      <c r="P212" s="16"/>
    </row>
    <row r="213" spans="1:38" s="1" customFormat="1" ht="12.75">
      <c r="A213" s="12"/>
      <c r="B213"/>
      <c r="C213"/>
      <c r="D213"/>
      <c r="E213"/>
      <c r="F213"/>
      <c r="G213"/>
      <c r="H213"/>
      <c r="I213"/>
      <c r="J213" s="35"/>
      <c r="K213" s="39"/>
      <c r="L213" s="40"/>
      <c r="M213" s="40"/>
      <c r="N213" s="40"/>
      <c r="O213" s="40"/>
      <c r="P213" s="17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s="2" customFormat="1" ht="12.75">
      <c r="A214" s="12"/>
      <c r="B214"/>
      <c r="C214"/>
      <c r="D214"/>
      <c r="E214"/>
      <c r="F214"/>
      <c r="G214"/>
      <c r="H214"/>
      <c r="I214"/>
      <c r="J214" s="35"/>
      <c r="K214" s="39"/>
      <c r="L214" s="40"/>
      <c r="M214" s="40"/>
      <c r="N214" s="40"/>
      <c r="O214" s="40"/>
      <c r="P214" s="16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s="1" customFormat="1" ht="186" customHeight="1">
      <c r="A215" s="12"/>
      <c r="B215"/>
      <c r="C215"/>
      <c r="D215"/>
      <c r="E215"/>
      <c r="F215"/>
      <c r="G215"/>
      <c r="H215"/>
      <c r="I215"/>
      <c r="J215" s="35"/>
      <c r="K215" s="39"/>
      <c r="L215" s="40"/>
      <c r="M215" s="40"/>
      <c r="N215" s="40"/>
      <c r="O215" s="40"/>
      <c r="P215" s="17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s="2" customFormat="1" ht="12.75">
      <c r="A216" s="12"/>
      <c r="B216"/>
      <c r="C216"/>
      <c r="D216"/>
      <c r="E216"/>
      <c r="F216"/>
      <c r="G216"/>
      <c r="H216"/>
      <c r="I216"/>
      <c r="J216" s="35"/>
      <c r="K216" s="39"/>
      <c r="L216" s="40"/>
      <c r="M216" s="40"/>
      <c r="N216" s="40"/>
      <c r="O216" s="40"/>
      <c r="P216" s="16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16" s="2" customFormat="1" ht="12.75">
      <c r="A217" s="12"/>
      <c r="B217"/>
      <c r="C217"/>
      <c r="D217"/>
      <c r="E217"/>
      <c r="F217"/>
      <c r="G217"/>
      <c r="H217"/>
      <c r="I217"/>
      <c r="J217" s="35"/>
      <c r="K217" s="39"/>
      <c r="L217" s="40"/>
      <c r="M217" s="40"/>
      <c r="N217" s="40"/>
      <c r="O217" s="40"/>
      <c r="P217" s="16"/>
    </row>
    <row r="218" spans="1:38" s="1" customFormat="1" ht="12.75">
      <c r="A218" s="12"/>
      <c r="B218"/>
      <c r="C218"/>
      <c r="D218"/>
      <c r="E218"/>
      <c r="F218"/>
      <c r="G218"/>
      <c r="H218"/>
      <c r="I218"/>
      <c r="J218" s="35"/>
      <c r="K218" s="39"/>
      <c r="L218" s="40"/>
      <c r="M218" s="40"/>
      <c r="N218" s="40"/>
      <c r="O218" s="40"/>
      <c r="P218" s="17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16" s="1" customFormat="1" ht="39.75" customHeight="1">
      <c r="A219" s="12"/>
      <c r="B219"/>
      <c r="C219"/>
      <c r="D219"/>
      <c r="E219"/>
      <c r="F219"/>
      <c r="G219"/>
      <c r="H219"/>
      <c r="I219"/>
      <c r="J219" s="35"/>
      <c r="K219" s="39"/>
      <c r="L219" s="40"/>
      <c r="M219" s="40"/>
      <c r="N219" s="40"/>
      <c r="O219" s="40"/>
      <c r="P219" s="17"/>
    </row>
    <row r="220" spans="1:16" s="1" customFormat="1" ht="12.75">
      <c r="A220" s="12"/>
      <c r="B220"/>
      <c r="C220"/>
      <c r="D220"/>
      <c r="E220"/>
      <c r="F220"/>
      <c r="G220"/>
      <c r="H220"/>
      <c r="I220"/>
      <c r="J220" s="35"/>
      <c r="K220" s="39"/>
      <c r="L220" s="40"/>
      <c r="M220" s="40"/>
      <c r="N220" s="40"/>
      <c r="O220" s="40"/>
      <c r="P220" s="17"/>
    </row>
    <row r="221" spans="1:16" s="1" customFormat="1" ht="12.75">
      <c r="A221" s="12"/>
      <c r="B221"/>
      <c r="C221"/>
      <c r="D221"/>
      <c r="E221"/>
      <c r="F221"/>
      <c r="G221"/>
      <c r="H221"/>
      <c r="I221"/>
      <c r="J221" s="35"/>
      <c r="K221" s="39"/>
      <c r="L221" s="40"/>
      <c r="M221" s="40"/>
      <c r="N221" s="40"/>
      <c r="O221" s="40"/>
      <c r="P221" s="17"/>
    </row>
    <row r="222" spans="1:38" s="2" customFormat="1" ht="12.75">
      <c r="A222" s="12"/>
      <c r="B222"/>
      <c r="C222"/>
      <c r="D222"/>
      <c r="E222"/>
      <c r="F222"/>
      <c r="G222"/>
      <c r="H222"/>
      <c r="I222"/>
      <c r="J222" s="35"/>
      <c r="K222" s="39"/>
      <c r="L222" s="40"/>
      <c r="M222" s="40"/>
      <c r="N222" s="40"/>
      <c r="O222" s="40"/>
      <c r="P222" s="16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s="1" customFormat="1" ht="12.75">
      <c r="A223" s="12"/>
      <c r="B223"/>
      <c r="C223"/>
      <c r="D223"/>
      <c r="E223"/>
      <c r="F223"/>
      <c r="G223"/>
      <c r="H223"/>
      <c r="I223"/>
      <c r="J223" s="35"/>
      <c r="K223" s="39"/>
      <c r="L223" s="40"/>
      <c r="M223" s="40"/>
      <c r="N223" s="40"/>
      <c r="O223" s="40"/>
      <c r="P223" s="17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s="2" customFormat="1" ht="12.75">
      <c r="A224" s="12"/>
      <c r="B224"/>
      <c r="C224"/>
      <c r="D224"/>
      <c r="E224"/>
      <c r="F224"/>
      <c r="G224"/>
      <c r="H224"/>
      <c r="I224"/>
      <c r="J224" s="35"/>
      <c r="K224" s="39"/>
      <c r="L224" s="40"/>
      <c r="M224" s="40"/>
      <c r="N224" s="40"/>
      <c r="O224" s="40"/>
      <c r="P224" s="16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s="1" customFormat="1" ht="12.75">
      <c r="A225" s="12"/>
      <c r="B225"/>
      <c r="C225"/>
      <c r="D225"/>
      <c r="E225"/>
      <c r="F225"/>
      <c r="G225"/>
      <c r="H225"/>
      <c r="I225"/>
      <c r="J225" s="35"/>
      <c r="K225" s="39"/>
      <c r="L225" s="40"/>
      <c r="M225" s="40"/>
      <c r="N225" s="40"/>
      <c r="O225" s="40"/>
      <c r="P225" s="17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s="2" customFormat="1" ht="12.75">
      <c r="A226" s="12"/>
      <c r="B226"/>
      <c r="C226"/>
      <c r="D226"/>
      <c r="E226"/>
      <c r="F226"/>
      <c r="G226"/>
      <c r="H226"/>
      <c r="I226"/>
      <c r="J226" s="35"/>
      <c r="K226" s="39"/>
      <c r="L226" s="40"/>
      <c r="M226" s="40"/>
      <c r="N226" s="40"/>
      <c r="O226" s="40"/>
      <c r="P226" s="16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s="3" customFormat="1" ht="12.75">
      <c r="A227" s="12"/>
      <c r="B227"/>
      <c r="C227"/>
      <c r="D227"/>
      <c r="E227"/>
      <c r="F227"/>
      <c r="G227"/>
      <c r="H227"/>
      <c r="I227"/>
      <c r="J227" s="35"/>
      <c r="K227" s="39"/>
      <c r="L227" s="40"/>
      <c r="M227" s="40"/>
      <c r="N227" s="40"/>
      <c r="O227" s="40"/>
      <c r="P227" s="1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16" s="3" customFormat="1" ht="12.75">
      <c r="A228" s="12"/>
      <c r="B228"/>
      <c r="C228"/>
      <c r="D228"/>
      <c r="E228"/>
      <c r="F228"/>
      <c r="G228"/>
      <c r="H228"/>
      <c r="I228"/>
      <c r="J228" s="35"/>
      <c r="K228" s="39"/>
      <c r="L228" s="40"/>
      <c r="M228" s="40"/>
      <c r="N228" s="40"/>
      <c r="O228" s="40"/>
      <c r="P228" s="13"/>
    </row>
    <row r="229" spans="1:16" s="3" customFormat="1" ht="12.75">
      <c r="A229" s="12"/>
      <c r="B229"/>
      <c r="C229"/>
      <c r="D229"/>
      <c r="E229"/>
      <c r="F229"/>
      <c r="G229"/>
      <c r="H229"/>
      <c r="I229"/>
      <c r="J229" s="35"/>
      <c r="K229" s="39"/>
      <c r="L229" s="40"/>
      <c r="M229" s="40"/>
      <c r="N229" s="40"/>
      <c r="O229" s="40"/>
      <c r="P229" s="13"/>
    </row>
    <row r="230" spans="1:16" s="3" customFormat="1" ht="12.75">
      <c r="A230" s="12"/>
      <c r="B230"/>
      <c r="C230"/>
      <c r="D230"/>
      <c r="E230"/>
      <c r="F230"/>
      <c r="G230"/>
      <c r="H230"/>
      <c r="I230"/>
      <c r="J230" s="35"/>
      <c r="K230" s="39"/>
      <c r="L230" s="40"/>
      <c r="M230" s="40"/>
      <c r="N230" s="40"/>
      <c r="O230" s="40"/>
      <c r="P230" s="13"/>
    </row>
    <row r="231" spans="1:16" s="3" customFormat="1" ht="12.75">
      <c r="A231" s="12"/>
      <c r="B231"/>
      <c r="C231"/>
      <c r="D231"/>
      <c r="E231"/>
      <c r="F231"/>
      <c r="G231"/>
      <c r="H231"/>
      <c r="I231"/>
      <c r="J231" s="35"/>
      <c r="K231" s="39"/>
      <c r="L231" s="40"/>
      <c r="M231" s="40"/>
      <c r="N231" s="40"/>
      <c r="O231" s="40"/>
      <c r="P231" s="13"/>
    </row>
    <row r="232" spans="1:16" s="3" customFormat="1" ht="12.75">
      <c r="A232" s="12"/>
      <c r="B232"/>
      <c r="C232"/>
      <c r="D232"/>
      <c r="E232"/>
      <c r="F232"/>
      <c r="G232"/>
      <c r="H232"/>
      <c r="I232"/>
      <c r="J232" s="35"/>
      <c r="K232" s="39"/>
      <c r="L232" s="40"/>
      <c r="M232" s="40"/>
      <c r="N232" s="40"/>
      <c r="O232" s="40"/>
      <c r="P232" s="13"/>
    </row>
    <row r="233" spans="1:16" s="3" customFormat="1" ht="12.75">
      <c r="A233" s="12"/>
      <c r="B233"/>
      <c r="C233"/>
      <c r="D233"/>
      <c r="E233"/>
      <c r="F233"/>
      <c r="G233"/>
      <c r="H233"/>
      <c r="I233"/>
      <c r="J233" s="35"/>
      <c r="K233" s="39"/>
      <c r="L233" s="40"/>
      <c r="M233" s="40"/>
      <c r="N233" s="40"/>
      <c r="O233" s="40"/>
      <c r="P233" s="13"/>
    </row>
    <row r="234" spans="1:16" s="3" customFormat="1" ht="12.75">
      <c r="A234" s="12"/>
      <c r="B234"/>
      <c r="C234"/>
      <c r="D234"/>
      <c r="E234"/>
      <c r="F234"/>
      <c r="G234"/>
      <c r="H234"/>
      <c r="I234"/>
      <c r="J234" s="35"/>
      <c r="K234" s="39"/>
      <c r="L234" s="40"/>
      <c r="M234" s="40"/>
      <c r="N234" s="40"/>
      <c r="O234" s="40"/>
      <c r="P234" s="13"/>
    </row>
    <row r="235" spans="1:16" s="3" customFormat="1" ht="12.75">
      <c r="A235" s="12"/>
      <c r="B235"/>
      <c r="C235"/>
      <c r="D235"/>
      <c r="E235"/>
      <c r="F235"/>
      <c r="G235"/>
      <c r="H235"/>
      <c r="I235"/>
      <c r="J235" s="35"/>
      <c r="K235" s="39"/>
      <c r="L235" s="40"/>
      <c r="M235" s="40"/>
      <c r="N235" s="40"/>
      <c r="O235" s="40"/>
      <c r="P235" s="13"/>
    </row>
    <row r="236" spans="1:16" s="3" customFormat="1" ht="12.75">
      <c r="A236" s="12"/>
      <c r="B236"/>
      <c r="C236"/>
      <c r="D236"/>
      <c r="E236"/>
      <c r="F236"/>
      <c r="G236"/>
      <c r="H236"/>
      <c r="I236"/>
      <c r="J236" s="35"/>
      <c r="K236" s="39"/>
      <c r="L236" s="40"/>
      <c r="M236" s="40"/>
      <c r="N236" s="40"/>
      <c r="O236" s="40"/>
      <c r="P236" s="13"/>
    </row>
    <row r="237" spans="1:16" s="3" customFormat="1" ht="12.75">
      <c r="A237" s="12"/>
      <c r="B237"/>
      <c r="C237"/>
      <c r="D237"/>
      <c r="E237"/>
      <c r="F237"/>
      <c r="G237"/>
      <c r="H237"/>
      <c r="I237"/>
      <c r="J237" s="35"/>
      <c r="K237" s="39"/>
      <c r="L237" s="40"/>
      <c r="M237" s="40"/>
      <c r="N237" s="40"/>
      <c r="O237" s="40"/>
      <c r="P237" s="13"/>
    </row>
    <row r="238" spans="22:38" ht="12.75"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</sheetData>
  <sheetProtection/>
  <mergeCells count="17">
    <mergeCell ref="K1:O1"/>
    <mergeCell ref="J11:J18"/>
    <mergeCell ref="C12:C18"/>
    <mergeCell ref="D12:D18"/>
    <mergeCell ref="K7:O7"/>
    <mergeCell ref="G12:G18"/>
    <mergeCell ref="F12:F18"/>
    <mergeCell ref="A11:A18"/>
    <mergeCell ref="N11:N18"/>
    <mergeCell ref="I12:I18"/>
    <mergeCell ref="K2:O6"/>
    <mergeCell ref="O11:O18"/>
    <mergeCell ref="K11:K18"/>
    <mergeCell ref="B11:I11"/>
    <mergeCell ref="B12:B18"/>
    <mergeCell ref="H12:H18"/>
    <mergeCell ref="E12:E18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2019-12-23T03:15:33Z</cp:lastPrinted>
  <dcterms:created xsi:type="dcterms:W3CDTF">2005-06-15T06:50:43Z</dcterms:created>
  <dcterms:modified xsi:type="dcterms:W3CDTF">2019-12-27T04:16:26Z</dcterms:modified>
  <cp:category/>
  <cp:version/>
  <cp:contentType/>
  <cp:contentStatus/>
</cp:coreProperties>
</file>