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5480" windowHeight="11460" activeTab="0"/>
  </bookViews>
  <sheets>
    <sheet name="Лист1" sheetId="1" r:id="rId1"/>
    <sheet name="функционал" sheetId="2" r:id="rId2"/>
  </sheets>
  <definedNames>
    <definedName name="_xlnm.Print_Titles" localSheetId="0">'Лист1'!$6:$6</definedName>
    <definedName name="_xlnm.Print_Area" localSheetId="0">'Лист1'!$A$1:$H$634</definedName>
  </definedNames>
  <calcPr fullCalcOnLoad="1"/>
</workbook>
</file>

<file path=xl/sharedStrings.xml><?xml version="1.0" encoding="utf-8"?>
<sst xmlns="http://schemas.openxmlformats.org/spreadsheetml/2006/main" count="2892" uniqueCount="1126">
  <si>
    <t>Руководство и управление в сфере установленных функций отдела культуры, спорта, туризма и молодёжной политики Администрации Большеулуйского района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</si>
  <si>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Непрограммные расходы отдельных органов исполнительной власти</t>
  </si>
  <si>
    <t>Функционирование администрации Большеулуйского района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</si>
  <si>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</si>
  <si>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0104</t>
  </si>
  <si>
    <t>Резервные фонды исполнительных органов местного самоуправления по Администрации Большеулуйского района в рамках непрограммных расходов отдельных органов исполнительной власти</t>
  </si>
  <si>
    <t>Резервные средства</t>
  </si>
  <si>
    <t>0111</t>
  </si>
  <si>
    <t>870</t>
  </si>
  <si>
    <t>Подпрограмма "Развитие архивного дела в Большеулуйском районе"</t>
  </si>
  <si>
    <t>Обеспечение деятельности (оказание услуг) МБУК "Большеулуйская ЦКС" 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</si>
  <si>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проведения военно-полевых сборов в общеобразовательных учреждениях</t>
  </si>
  <si>
    <t>Выплаты почетным гражданам Большеулуйского района</t>
  </si>
  <si>
    <t>161</t>
  </si>
  <si>
    <t>162</t>
  </si>
  <si>
    <t>164</t>
  </si>
  <si>
    <t>165</t>
  </si>
  <si>
    <t>166</t>
  </si>
  <si>
    <t>179</t>
  </si>
  <si>
    <t>180</t>
  </si>
  <si>
    <t>181</t>
  </si>
  <si>
    <t>Организация деятельности районных методических объединений, методических советов. Обеспечение системы переподготовки и повышения квалификации педагогов через семинары, круглые столы, педагогические чтения и др. в рамках подпрограммы «Развитие кадрового потенциала отрасли» муниципальной программы «Развитие образования Большеулуйского района»</t>
  </si>
  <si>
    <t>Награждение лучших учителей за высокие показатели в учебно-воспитательном процессе и внедрение инновационных технологий в обучении школьников в рамках подпрограммы «Развитие кадрового потенциала отрасли» муниципальной программы «Развитие образования Большеулуйского района»</t>
  </si>
  <si>
    <t>Подпрограмма «Господдержка детей сирот, расширение практики применения семейных форм воспитания»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</si>
  <si>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</si>
  <si>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Подпрограмма «Обеспечение реализации муниципальной программы и прочие мероприятия в области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</si>
  <si>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отдельных органов исполнительной власти</t>
  </si>
  <si>
    <t>Функционирование финансового отдела администрации Большеулуйского района</t>
  </si>
  <si>
    <t>Субвенции бюджетам муниципальных образований района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</si>
  <si>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</si>
  <si>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530</t>
  </si>
  <si>
    <t>Национальная оборона</t>
  </si>
  <si>
    <t>Мобилизационная и вневойсковая подготовка</t>
  </si>
  <si>
    <t>Субвенции бюджетам муниципальных образований района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</si>
  <si>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0200</t>
  </si>
  <si>
    <t>0203</t>
  </si>
  <si>
    <t>Национальная экономика</t>
  </si>
  <si>
    <t>Транспорт</t>
  </si>
  <si>
    <t>Муниципальная программа "Развитие транспортной  системы" на 2014 - 2016 годы</t>
  </si>
  <si>
    <t>Субвенции бюджетам муниципальных образований на реализацию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 государственной программы Красноярского края «Развитие системы социальной поддержки населения»</t>
  </si>
  <si>
    <t>Социальное обеспечение населения</t>
  </si>
  <si>
    <t>1003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</si>
  <si>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</si>
  <si>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Социальные выплаты гражданам, кроме публичных нормативных социальных выплат</t>
  </si>
  <si>
    <t>320</t>
  </si>
  <si>
    <t>Охрана семьи и детства</t>
  </si>
  <si>
    <t>1004</t>
  </si>
  <si>
    <t>Обеспечение деятельности (оказание услуг), создание нормативных условий хранения архивных документов, исключающих их хищение и утрату, формирование современной информационно-технологической инфраструктуры,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</si>
  <si>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Субвенция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Красноярском крае» государственной программы Красноярского края «Развитие культуры»</t>
  </si>
  <si>
    <t>0505</t>
  </si>
  <si>
    <t>Другие вопросы в области жилищно-коммунального хозяйства</t>
  </si>
  <si>
    <t>Подпрограмма «Обеспечение реализации муниципальной программы и прочие мероприятия»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</si>
  <si>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мероприятия»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</si>
  <si>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</si>
  <si>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</si>
  <si>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"Защита населения и территории Большеулуйского района от чрезвычайных ситуаций природного и техногенного характера"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</si>
  <si>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</t>
  </si>
  <si>
    <t>Чернение льда на затопленных участках р.Чулым,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</si>
  <si>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0400</t>
  </si>
  <si>
    <t>0408</t>
  </si>
  <si>
    <t>810</t>
  </si>
  <si>
    <t>Другие вопросы в области национальной экономики</t>
  </si>
  <si>
    <t>0412</t>
  </si>
  <si>
    <t>Образование</t>
  </si>
  <si>
    <t>Муниципальная программа Большеулуйского района «Развитие образования Большеулуйского района»</t>
  </si>
  <si>
    <t>Подпрограмма «Развитие дошкольного, общего образования детей»</t>
  </si>
  <si>
    <t>Предоставление субсидий бюджетным, автономным учреждениям и иным некоммерческим организациям</t>
  </si>
  <si>
    <t>0700</t>
  </si>
  <si>
    <t>0701</t>
  </si>
  <si>
    <t>Обслуживание и ремонт имеющейся аппаратуры системы централизованного оповещения ГО (АСЦО) населения Большеулуйского района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</si>
  <si>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Другие вопросы в области национальной безопасности и правоохранительной деятельности</t>
  </si>
  <si>
    <t>Подпрограмма "О мерах противодействию терроризму и экстремизму"</t>
  </si>
  <si>
    <t>0300</t>
  </si>
  <si>
    <t>0309</t>
  </si>
  <si>
    <t>0314</t>
  </si>
  <si>
    <t>Муниципальная программа "Развитие субъектов малого и среднего предпринимательства в Большеулуйском районе" на 2014-2016 годы"</t>
  </si>
  <si>
    <t>Подпрограмма "Поддержка субъектов малого и среднего предпринимательства"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</si>
  <si>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,в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</si>
  <si>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 xml:space="preserve">Муниципальная программа "Развитие сельского хозяйства и регулирование рынков сельскохозяйственной продукции, сырья и продовольствия в Большеулуйском районе" на 2014-2016 годы </t>
  </si>
  <si>
    <t>410</t>
  </si>
  <si>
    <t>Общее образование</t>
  </si>
  <si>
    <t>Обеспечение деятельности (оказание услуг) муниципальных общеобразовательных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</si>
  <si>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</si>
  <si>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0702</t>
  </si>
  <si>
    <t>Обеспечение деятельности (оказание услуг)(субсидия на основную деятельность) МБОУ ДОД "Детская школа искусств"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</si>
  <si>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Муниципальная программа "Развитие физической культуры, спорта в Большеулуйском районе Красноярского края на 2014-2016 годы"</t>
  </si>
  <si>
    <t>Подпрограмма "Развитие системы подготовки спортивного резерва"</t>
  </si>
  <si>
    <t>Предоставление субсидии муниципальному бюджетному образовательному учреждению дополнительного образования детей "Большеулуйская детско-юношеская спортивная школа" на выполнение муниципального задания,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на 2014-2016 годы»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</si>
  <si>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</si>
  <si>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на 2014-2016 годы»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</si>
  <si>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«Вовлечение молодёжи Большеулуйского района в социальную практику» муниципальной программы  «Молодёжь Большеулуйского района на 2014-2016 годы»</t>
  </si>
  <si>
    <t>0500</t>
  </si>
  <si>
    <t>0502</t>
  </si>
  <si>
    <t>Жилищно-коммунальное хозяйство</t>
  </si>
  <si>
    <t>Коммунальное хозяйство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</si>
  <si>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 на 2014-2016 годы»</t>
  </si>
  <si>
    <t>Подпрограмма "Развитие и модернизация объектов коммунальной инфраструктуры Большеулуйского района на 2014-2016 годы"</t>
  </si>
  <si>
    <t>Топографическая съёмка, инвентаризация земельных участков, расположенных на территории Большеулуйского района,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 на 2014-2016 годы»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</si>
  <si>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</si>
  <si>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</si>
  <si>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</si>
  <si>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</si>
  <si>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</si>
  <si>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</si>
  <si>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</si>
  <si>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</si>
  <si>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</si>
  <si>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</si>
  <si>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</si>
  <si>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</si>
  <si>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</si>
  <si>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</si>
  <si>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</si>
  <si>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56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</si>
  <si>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</si>
  <si>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</si>
  <si>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</si>
  <si>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</si>
  <si>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</si>
  <si>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</si>
  <si>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</si>
  <si>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</si>
  <si>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</si>
  <si>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</si>
  <si>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78</t>
  </si>
  <si>
    <t>79</t>
  </si>
  <si>
    <t>80</t>
  </si>
  <si>
    <t>81</t>
  </si>
  <si>
    <t>82</t>
  </si>
  <si>
    <t>83</t>
  </si>
  <si>
    <t>92</t>
  </si>
  <si>
    <t>93</t>
  </si>
  <si>
    <t>94</t>
  </si>
  <si>
    <t>95</t>
  </si>
  <si>
    <t>96</t>
  </si>
  <si>
    <t>97</t>
  </si>
  <si>
    <t>98</t>
  </si>
  <si>
    <t>99</t>
  </si>
  <si>
    <t>103</t>
  </si>
  <si>
    <t>104</t>
  </si>
  <si>
    <t>105</t>
  </si>
  <si>
    <t>106</t>
  </si>
  <si>
    <t>107</t>
  </si>
  <si>
    <t>108</t>
  </si>
  <si>
    <t>112</t>
  </si>
  <si>
    <t>113</t>
  </si>
  <si>
    <t>114</t>
  </si>
  <si>
    <t>115</t>
  </si>
  <si>
    <t>116</t>
  </si>
  <si>
    <t>117</t>
  </si>
  <si>
    <t>118</t>
  </si>
  <si>
    <t>121</t>
  </si>
  <si>
    <t>122</t>
  </si>
  <si>
    <t>123</t>
  </si>
  <si>
    <t>124</t>
  </si>
  <si>
    <t>125</t>
  </si>
  <si>
    <t>126</t>
  </si>
  <si>
    <t>127</t>
  </si>
  <si>
    <t>128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</si>
  <si>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</si>
  <si>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</si>
  <si>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</si>
  <si>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</si>
  <si>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</si>
  <si>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</si>
  <si>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</si>
  <si>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</si>
  <si>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</si>
  <si>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</si>
  <si>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</si>
  <si>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</si>
  <si>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150</t>
  </si>
  <si>
    <t>151</t>
  </si>
  <si>
    <t>152</t>
  </si>
  <si>
    <t>153</t>
  </si>
  <si>
    <t>154</t>
  </si>
  <si>
    <t>155</t>
  </si>
  <si>
    <t>156</t>
  </si>
  <si>
    <t>159</t>
  </si>
  <si>
    <t>160</t>
  </si>
  <si>
    <t>167</t>
  </si>
  <si>
    <t>168</t>
  </si>
  <si>
    <t>169</t>
  </si>
  <si>
    <t>170</t>
  </si>
  <si>
    <t>171</t>
  </si>
  <si>
    <t>172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</si>
  <si>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</si>
  <si>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</si>
  <si>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</si>
  <si>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</si>
  <si>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</si>
  <si>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</si>
  <si>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</si>
  <si>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</si>
  <si>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</si>
  <si>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</si>
  <si>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</si>
  <si>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</si>
  <si>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</si>
  <si>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</si>
  <si>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</si>
  <si>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</si>
  <si>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</si>
  <si>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211</t>
  </si>
  <si>
    <t>212</t>
  </si>
  <si>
    <t>213</t>
  </si>
  <si>
    <t>214</t>
  </si>
  <si>
    <t>215</t>
  </si>
  <si>
    <t>216</t>
  </si>
  <si>
    <t>217</t>
  </si>
  <si>
    <t>218</t>
  </si>
  <si>
    <t>Субвенции бюджетам муниципальных образований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</si>
  <si>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Оказать материальную помощь одиноким матерям, матерям из малообеспеченных и многодетных в рамках подпрограммы «Господдержка детей 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</si>
  <si>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«Эффективное управление муниципальным имуществом и земельными отношениями на 2014-2016 годы»</t>
  </si>
  <si>
    <t>Подпрограмма "Формирование и постановка на государственный кадастровый учёт земельных участков"</t>
  </si>
  <si>
    <t>Проведение работ по формированию земельных участков, занимаемых объектами недвижимости, находящимися в муниципальной собственности,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 на 2014-2016 годы»</t>
  </si>
  <si>
    <t>Проведение конкурсов, фестивалей, соревнований с целью выявления одарённых и талантливых детей Большеулуйского района. Софинансирование за участие в краевых конкурсах по условиям Положений. Оплата страховых взносов за участников спортивных и культурно 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</si>
  <si>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муниципального этапа Всероссийской олимпиады школьников. Награждение победителей и призёров муниципального этапа Всероссийской олимпиады. Поощрение педагогов за подготовку победителей и призёров муниципального этапа Всероссийской олимпиады школьников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</si>
  <si>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ежегодного конкурса летних оздоровительных программ, реализуемых в летних оздоровительных лагерях при образовательных учреждениях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</si>
  <si>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Реализация образовательных программ оздоровления, отдыха, занятости детей и подростков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</si>
  <si>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1</t>
  </si>
  <si>
    <t>14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</si>
  <si>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</si>
  <si>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</si>
  <si>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</si>
  <si>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</si>
  <si>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</si>
  <si>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</si>
  <si>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</si>
  <si>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</si>
  <si>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</si>
  <si>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</si>
  <si>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</si>
  <si>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</si>
  <si>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</si>
  <si>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</si>
  <si>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</si>
  <si>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</si>
  <si>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</si>
  <si>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</si>
  <si>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</si>
  <si>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</si>
  <si>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48</t>
  </si>
  <si>
    <t>84</t>
  </si>
  <si>
    <t>85</t>
  </si>
  <si>
    <t>86</t>
  </si>
  <si>
    <t>87</t>
  </si>
  <si>
    <t>88</t>
  </si>
  <si>
    <t>89</t>
  </si>
  <si>
    <t>90</t>
  </si>
  <si>
    <t>91</t>
  </si>
  <si>
    <t>109</t>
  </si>
  <si>
    <t>111</t>
  </si>
  <si>
    <t>119</t>
  </si>
  <si>
    <t>129</t>
  </si>
  <si>
    <t>130</t>
  </si>
  <si>
    <t>131</t>
  </si>
  <si>
    <t>132</t>
  </si>
  <si>
    <t>133</t>
  </si>
  <si>
    <t>134</t>
  </si>
  <si>
    <t>135</t>
  </si>
  <si>
    <t>157</t>
  </si>
  <si>
    <t>158</t>
  </si>
  <si>
    <t>163</t>
  </si>
  <si>
    <t>173</t>
  </si>
  <si>
    <t>174</t>
  </si>
  <si>
    <t>175</t>
  </si>
  <si>
    <t>176</t>
  </si>
  <si>
    <t>177</t>
  </si>
  <si>
    <t>178</t>
  </si>
  <si>
    <t>182</t>
  </si>
  <si>
    <t>183</t>
  </si>
  <si>
    <t>184</t>
  </si>
  <si>
    <t>185</t>
  </si>
  <si>
    <t>186</t>
  </si>
  <si>
    <t>187</t>
  </si>
  <si>
    <t>207</t>
  </si>
  <si>
    <t>208</t>
  </si>
  <si>
    <t>209</t>
  </si>
  <si>
    <t>210</t>
  </si>
  <si>
    <t>253</t>
  </si>
  <si>
    <t>254</t>
  </si>
  <si>
    <t>255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</si>
  <si>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</si>
  <si>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</si>
  <si>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</si>
  <si>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</si>
  <si>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</si>
  <si>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</si>
  <si>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</si>
  <si>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</si>
  <si>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</si>
  <si>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291</t>
  </si>
  <si>
    <t>292</t>
  </si>
  <si>
    <t>293</t>
  </si>
  <si>
    <t>294</t>
  </si>
  <si>
    <t>295</t>
  </si>
  <si>
    <t>296</t>
  </si>
  <si>
    <t>302</t>
  </si>
  <si>
    <t>303</t>
  </si>
  <si>
    <t>304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</si>
  <si>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</si>
  <si>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</si>
  <si>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</si>
  <si>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</si>
  <si>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</si>
  <si>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</si>
  <si>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</si>
  <si>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</si>
  <si>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</si>
  <si>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</si>
  <si>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</si>
  <si>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</si>
  <si>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</si>
  <si>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</si>
  <si>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</si>
  <si>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</si>
  <si>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</si>
  <si>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</si>
  <si>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</si>
  <si>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350</t>
  </si>
  <si>
    <t>351</t>
  </si>
  <si>
    <t>352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</si>
  <si>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</si>
  <si>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</si>
  <si>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</si>
  <si>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</si>
  <si>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</si>
  <si>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</si>
  <si>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</si>
  <si>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</si>
  <si>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</si>
  <si>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</si>
  <si>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</si>
  <si>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</si>
  <si>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</si>
  <si>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</si>
  <si>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</si>
  <si>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372</t>
  </si>
  <si>
    <t>373</t>
  </si>
  <si>
    <t>374</t>
  </si>
  <si>
    <t>375</t>
  </si>
  <si>
    <t>378</t>
  </si>
  <si>
    <t>379</t>
  </si>
  <si>
    <t>388</t>
  </si>
  <si>
    <t>389</t>
  </si>
  <si>
    <t>390</t>
  </si>
  <si>
    <t>391</t>
  </si>
  <si>
    <t>392</t>
  </si>
  <si>
    <t>393</t>
  </si>
  <si>
    <t>399</t>
  </si>
  <si>
    <t>400</t>
  </si>
  <si>
    <t>401</t>
  </si>
  <si>
    <t>438</t>
  </si>
  <si>
    <t>439</t>
  </si>
  <si>
    <t>440</t>
  </si>
  <si>
    <t>447</t>
  </si>
  <si>
    <t>448</t>
  </si>
  <si>
    <t>449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</si>
  <si>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</si>
  <si>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</si>
  <si>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</si>
  <si>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</si>
  <si>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</si>
  <si>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</si>
  <si>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</si>
  <si>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</si>
  <si>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</si>
  <si>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</si>
  <si>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</si>
  <si>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</si>
  <si>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</si>
  <si>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</si>
  <si>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</si>
  <si>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</si>
  <si>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</si>
  <si>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</si>
  <si>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</si>
  <si>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</si>
  <si>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</si>
  <si>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</si>
  <si>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</si>
  <si>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</si>
  <si>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</si>
  <si>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</si>
  <si>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</si>
  <si>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</si>
  <si>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</si>
  <si>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</si>
  <si>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</si>
  <si>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</si>
  <si>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</si>
  <si>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</si>
  <si>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</si>
  <si>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</si>
  <si>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</si>
  <si>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</si>
  <si>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</si>
  <si>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</si>
  <si>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</si>
  <si>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</si>
  <si>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</si>
  <si>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</si>
  <si>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</si>
  <si>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</si>
  <si>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</si>
  <si>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</si>
  <si>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</si>
  <si>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</si>
  <si>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</si>
  <si>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</si>
  <si>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</si>
  <si>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</si>
  <si>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</si>
  <si>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</si>
  <si>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</si>
  <si>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</si>
  <si>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</si>
  <si>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</si>
  <si>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</si>
  <si>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544</t>
  </si>
  <si>
    <t>545</t>
  </si>
  <si>
    <t>546</t>
  </si>
  <si>
    <t>556</t>
  </si>
  <si>
    <t>557</t>
  </si>
  <si>
    <t>558</t>
  </si>
  <si>
    <t>560</t>
  </si>
  <si>
    <t>561</t>
  </si>
  <si>
    <t>562</t>
  </si>
  <si>
    <t>566</t>
  </si>
  <si>
    <t>567</t>
  </si>
  <si>
    <t>568</t>
  </si>
  <si>
    <t>569</t>
  </si>
  <si>
    <t>570</t>
  </si>
  <si>
    <t>571</t>
  </si>
  <si>
    <t>575</t>
  </si>
  <si>
    <t>576</t>
  </si>
  <si>
    <t>577</t>
  </si>
  <si>
    <t>578</t>
  </si>
  <si>
    <t>579</t>
  </si>
  <si>
    <t>580</t>
  </si>
  <si>
    <t>Организация подвоза детей и подростков к местам отдыха, оздоровления, занятости, местам проведения культурно-массовых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</si>
  <si>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251</t>
  </si>
  <si>
    <t>252</t>
  </si>
  <si>
    <t>256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</si>
  <si>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</si>
  <si>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</si>
  <si>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</si>
  <si>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</si>
  <si>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</si>
  <si>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</si>
  <si>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</si>
  <si>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</si>
  <si>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</si>
  <si>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</si>
  <si>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</si>
  <si>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</si>
  <si>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</si>
  <si>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</si>
  <si>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</si>
  <si>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</si>
  <si>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</si>
  <si>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</si>
  <si>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</si>
  <si>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</si>
  <si>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</si>
  <si>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</si>
  <si>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</si>
  <si>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</si>
  <si>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</si>
  <si>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297</t>
  </si>
  <si>
    <t>298</t>
  </si>
  <si>
    <t>299</t>
  </si>
  <si>
    <t>301</t>
  </si>
  <si>
    <t>313</t>
  </si>
  <si>
    <t>314</t>
  </si>
  <si>
    <t>318</t>
  </si>
  <si>
    <t>319</t>
  </si>
  <si>
    <t>321</t>
  </si>
  <si>
    <t>322</t>
  </si>
  <si>
    <t>323</t>
  </si>
  <si>
    <t>324</t>
  </si>
  <si>
    <t>325</t>
  </si>
  <si>
    <t>326</t>
  </si>
  <si>
    <t>346</t>
  </si>
  <si>
    <t>347</t>
  </si>
  <si>
    <t>348</t>
  </si>
  <si>
    <t>349</t>
  </si>
  <si>
    <t>353</t>
  </si>
  <si>
    <t>354</t>
  </si>
  <si>
    <t>355</t>
  </si>
  <si>
    <t>371</t>
  </si>
  <si>
    <t>380</t>
  </si>
  <si>
    <t>381</t>
  </si>
  <si>
    <t>382</t>
  </si>
  <si>
    <t>383</t>
  </si>
  <si>
    <t>384</t>
  </si>
  <si>
    <t>385</t>
  </si>
  <si>
    <t>386</t>
  </si>
  <si>
    <t>387</t>
  </si>
  <si>
    <t>394</t>
  </si>
  <si>
    <t>395</t>
  </si>
  <si>
    <t>396</t>
  </si>
  <si>
    <t>397</t>
  </si>
  <si>
    <t>398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</si>
  <si>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</si>
  <si>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</si>
  <si>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</si>
  <si>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</si>
  <si>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</si>
  <si>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</si>
  <si>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</si>
  <si>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</si>
  <si>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</si>
  <si>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</si>
  <si>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</si>
  <si>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</si>
  <si>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</si>
  <si>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</si>
  <si>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</si>
  <si>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</si>
  <si>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</si>
  <si>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</si>
  <si>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</si>
  <si>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</si>
  <si>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</si>
  <si>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</si>
  <si>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</si>
  <si>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</si>
  <si>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</si>
  <si>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</si>
  <si>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</si>
  <si>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</si>
  <si>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</si>
  <si>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</si>
  <si>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</si>
  <si>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</si>
  <si>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</si>
  <si>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</si>
  <si>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</si>
  <si>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441</t>
  </si>
  <si>
    <t>442</t>
  </si>
  <si>
    <t>443</t>
  </si>
  <si>
    <t>444</t>
  </si>
  <si>
    <t>445</t>
  </si>
  <si>
    <t>446</t>
  </si>
  <si>
    <t>Организация временного трудоустройства несовершеннолетних граждан в возрасте от 14 до 18 лет в свободное от учебы время, в рамках подпрограммы "Содействие организации временного трудоустройства безработных и несовершеннолетних граждан" муниципальной программы Большеулуйского района "Содействие занятости населения"</t>
  </si>
  <si>
    <t>Культура, кинематография</t>
  </si>
  <si>
    <t>0800</t>
  </si>
  <si>
    <t>Культура</t>
  </si>
  <si>
    <t>0801</t>
  </si>
  <si>
    <t>Подпрограмма "Культурное наследие Большеулуйского района"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</si>
  <si>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системы социальной поддержки населения»</t>
  </si>
  <si>
    <t>Обеспечение деятельности (оказание услуг) ПМПК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</si>
  <si>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Возмещение расходов по пассажироперевозкам ветеранов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«Система социальной защиты населения Большеулуйского района»</t>
  </si>
  <si>
    <t>Возмещение расходов по пассажироперевозкам студентов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«Система социальной защиты населения Большеулуйского района»</t>
  </si>
  <si>
    <t>450</t>
  </si>
  <si>
    <t>451</t>
  </si>
  <si>
    <t>452</t>
  </si>
  <si>
    <t>453</t>
  </si>
  <si>
    <t>454</t>
  </si>
  <si>
    <t>455</t>
  </si>
  <si>
    <t>456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</si>
  <si>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</si>
  <si>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</si>
  <si>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</si>
  <si>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</si>
  <si>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</si>
  <si>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</si>
  <si>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</si>
  <si>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</si>
  <si>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</si>
  <si>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543</t>
  </si>
  <si>
    <t>0107</t>
  </si>
  <si>
    <t>Сумма на          2017 год</t>
  </si>
  <si>
    <t>Участие в софинансировании в краевых программах по предоставлению субсидий бюджету муниципального образования из краевого бюджета на приобретение специального спортивного инвентаря, оборудования, спортивной одежды и обуви для занятий адаптивной физической культурой и спортом инвалидов, оснащение муниципального бюджетного образовательного учреждения дополнительного образования детей спортивным инвентарём, оборудованием, спортивной одеждой и обувью, приобретения автотранспорта для нужд муниципального бюджетного образовательного учреждения дополнительного образования детей, модернизацию и укрепления материально-технической базы муниципального бюджетного образовательного учреждения дополнительного образования детей 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на 2014-2016 годы»</t>
  </si>
  <si>
    <t>Молодежная политика и оздоровление детей</t>
  </si>
  <si>
    <t>0707</t>
  </si>
  <si>
    <t>Софинансирование 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</si>
  <si>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Софинансирование субсидии на оплату стоимости путёвок для детей в краевые государственные и негосударственные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</si>
  <si>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0709</t>
  </si>
  <si>
    <t>Другие вопросы в области образования</t>
  </si>
  <si>
    <t>Проведение мероприятий, направленных на вовлечение молодых семей Большеулуйского района в общественную деятельности (конкурс "Папа, мама, я - спортивная семья", проведение круглых столов "Молодая семья: проблемы, перспективы", районный конкурс "Молодая семья года"),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на 2014-2016 годы»</t>
  </si>
  <si>
    <t>Реализация мероприятий по трудовому воспитанию несовершеннолетних,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на 2014-2016 годы»</t>
  </si>
  <si>
    <t>Вручение ежегодных молодёжных премий Главы Большеулуйского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на 2014-2016 годы»</t>
  </si>
  <si>
    <t>Проведение социально - значимых акций,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на 2014-2016 годы»</t>
  </si>
  <si>
    <t>Проведение новогоднего бала для талантливой молодёжи,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на 2014-2016 годы»</t>
  </si>
  <si>
    <t>Участие учащейся и рабочей молодёжи в краевых и зональных слётах, прохождение курсов повышения квалификации специалистов ОДМ и МЦ,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на 2014-2016 годы»</t>
  </si>
  <si>
    <t>Подпрограмма «Содействие организации временного трудоустройства безработных и несовершеннолетних граждан"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</si>
  <si>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района"</t>
  </si>
  <si>
    <t>Предоставление дотаций на выравнивание уровня бюджетной обеспеченности поселений района за счёт средств районного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</si>
  <si>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Обеспечение предварительного и текущего контроля за использованием главными распорядителями, распорядителями, получателями средств соответствующих бюджетов, а также другими участниками бюджетного процесса  ,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</t>
  </si>
  <si>
    <t>Проведение районного конкурса социальных инициатив "Мой край - моё дело", в рамках подпрограммы «Патриотическое  воспитание молодёжи Большеулуйского района» муниципальной программы  «Молодёжь Большеулуйского района на 2014-2016 годы»</t>
  </si>
  <si>
    <t>Субсидия на содержание биотермической ямы в рамках подпрограммы "Развитие и модернизация объектов коммунальной инфраструктуры Большеулуйского района на 2014-2016 годы"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 на 2014-2016 годы»</t>
  </si>
  <si>
    <t>Субсидия на погребение умерших не имеющих родственников в рамках подпрограммы "Развитие и модернизация объектов коммунальной инфраструктуры Большеулуйского района на 2014-2016 годы"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 на 2014-2016 годы»</t>
  </si>
  <si>
    <t>Обеспечение деятельности (оказание услуг) МБУК "Большеулуйская ЦБС"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</si>
  <si>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Подпрограмма "Искусство и народное творчество Большеулуйского района"</t>
  </si>
  <si>
    <t>Организация и проведение районных национальных праздников:"Янов день", "Адвент", "Сабантуй",в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</si>
  <si>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Празднование Дня Победы в ВОВ 1941-1945гг,в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</si>
  <si>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фестивалей народного, эстрадного, патриотического творчества 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</si>
  <si>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Проведение районных семинаров, творческих лабораторий, мастер-классов с приглашением иногородних специалистов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</si>
  <si>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Субвенции бюджетам муниципальных образований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</si>
  <si>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Приобретение специальной литературы, информации на различных носителях для отдела культуры, спорта, туризма и молодёжной политики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</si>
  <si>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Здравоохранение</t>
  </si>
  <si>
    <t>0900</t>
  </si>
  <si>
    <t xml:space="preserve">Другие вопросы в области здравоохранения </t>
  </si>
  <si>
    <t>0909</t>
  </si>
  <si>
    <t>Субсидии бюджетам муниципальных образований района на организацию и проведение акарицидных обработок мест массового отдыха населения по подпрограмме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 в рамках непрограммных расходов отдельных органов исполнительной власти</t>
  </si>
  <si>
    <t>Субсидии</t>
  </si>
  <si>
    <t>520</t>
  </si>
  <si>
    <t>Пенсионное обеспечение</t>
  </si>
  <si>
    <t>1001</t>
  </si>
  <si>
    <t>Муниципальная программа Большеулуйского района «Система социальной защиты населения Большеулуйского района»</t>
  </si>
  <si>
    <t>Подпрограмма «Повышение качества жизни отдельных категорий граждан в т.ч. инвалидов, степени их социальной защищённости»</t>
  </si>
  <si>
    <t>Предоставление пенсии за выслугу лет муниципальным служащим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«Система социальной защиты населения Большеулуйского района»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</si>
  <si>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</si>
  <si>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</si>
  <si>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</si>
  <si>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</si>
  <si>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обслуживание населения</t>
  </si>
  <si>
    <t>1002</t>
  </si>
  <si>
    <t>Подпрограмма «Повышение качества и доступности социальных услуг населению»</t>
  </si>
  <si>
    <t>Медицинское сопровождение детей в загородные лагеря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</si>
  <si>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</si>
  <si>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</si>
  <si>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</si>
  <si>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</si>
  <si>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</si>
  <si>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</si>
  <si>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</si>
  <si>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</si>
  <si>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</si>
  <si>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559</t>
  </si>
  <si>
    <t>563</t>
  </si>
  <si>
    <t>564</t>
  </si>
  <si>
    <t>565</t>
  </si>
  <si>
    <t>572</t>
  </si>
  <si>
    <t>573</t>
  </si>
  <si>
    <t>574</t>
  </si>
  <si>
    <t>581</t>
  </si>
  <si>
    <t>582</t>
  </si>
  <si>
    <t>Муниципальная программа "Молодёжь Большеулуйского района на 2014-2016 годы"</t>
  </si>
  <si>
    <t>Подпрограмма "Вовлечение молодёжи Большеулуйского района в социальную практику"</t>
  </si>
  <si>
    <t>Поддержка деятельности районного Молодёжного совета при Главе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на 2014-2016 годы»</t>
  </si>
  <si>
    <t>Организация консультативной социально-психологической и юридической помощи молодым гражданам и молодым семьям. Акция "Здравствуй, юная семья!",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на 2014-2016 годы»</t>
  </si>
  <si>
    <t>Организация и поддержка районных конкурсов профессионального мастерства,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на 2014-2016 годы»</t>
  </si>
  <si>
    <t>Проведение аттестации автоматизированных систем для обеспечения безопасности информации, составляющей государственную тайну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</si>
  <si>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Проведение мероприятий по содержанию Единой дежурной диспетчерской службы Администрации Большеулуйского района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</si>
  <si>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безопасности"</t>
  </si>
  <si>
    <t>Проведение районного конкурса "Инициатива молодых - любому району",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на 2014-2016 годы»</t>
  </si>
  <si>
    <t>Предоставление субсидии муниципальному бюджетному учреждению "Многопрофильный молодёжный центр Большеулуйского района" на выполнение муниципального задания,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на 2014-2016 годы»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</si>
  <si>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</si>
  <si>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Подпрограмма "Патриотическое  воспитание молодёжи Большеулуйского района "</t>
  </si>
  <si>
    <t>Проведение районных спортивно-массовых мероприятий, 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 на 2014-2016 годы»</t>
  </si>
  <si>
    <t>Подпрограмма «Развитие подотрасли растениеводства, переработки и реализации продукции растениеводства, сохранение и восстановление плодородия почв»</t>
  </si>
  <si>
    <t>Средства на софинансирование расходных обязательств Большеулуйского района на проведение работ по уничтожению сорняков дикорастущей конопли, в рамках подпрограммы «Развитие подотрасли растениеводства, переработки и реализации продукции растениеводства, сохранение и восстановление плодородия почв»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</si>
  <si>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Муниципальная программа Большеулуйского района «Создание условий для обеспечения  доступным и комфортным жильем граждан Большеулуйского района»</t>
  </si>
  <si>
    <t>Подпрограмма «Стимулирование жилищного строительства на территории Большеулуйского района»</t>
  </si>
  <si>
    <t>Субсидии на реализацию публичных обязательств по ранее выданным сертификатам на индивидуальное строительство жилых домов в рамках РЦП "Индивидуальный жилой дом"</t>
  </si>
  <si>
    <t>583</t>
  </si>
  <si>
    <t>584</t>
  </si>
  <si>
    <t>585</t>
  </si>
  <si>
    <t>587</t>
  </si>
  <si>
    <t>Монтаж видеонаблюдения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</si>
  <si>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"Развитие транспортного комплекса" на 2014-2016 годы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</si>
  <si>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муниципальным, пригородным и междугородним (внутрирайонным) маршрутам, в рамках подпрограммы «Развитие транспортного комплекса» муниципальной программы Большеулуйского района «Развитие транспортной  системы»</t>
  </si>
  <si>
    <t>Субсидии юридическим лицам (кроме некоммерческих организаций), индивидуальным предпринимателям, физическим лицам</t>
  </si>
  <si>
    <t>240</t>
  </si>
  <si>
    <t>Вид расходов</t>
  </si>
  <si>
    <t>137</t>
  </si>
  <si>
    <t>1000</t>
  </si>
  <si>
    <t>Всего</t>
  </si>
  <si>
    <t>1006</t>
  </si>
  <si>
    <t>Другие вопросы в области социальной политики</t>
  </si>
  <si>
    <t>200</t>
  </si>
  <si>
    <t>Раздел, подраздел</t>
  </si>
  <si>
    <t>9</t>
  </si>
  <si>
    <t>149</t>
  </si>
  <si>
    <t>Межбюджетные трансферты</t>
  </si>
  <si>
    <t>Социальная политика</t>
  </si>
  <si>
    <t>Муниципальная программа Большеулуйского района "Содействие занятости населения"</t>
  </si>
  <si>
    <t>Организация проведения  оплачиваемых общественных работ. Организация временного трудоустройства, безработных граждан, испытывающие трудности в поиске работы, в рамках подпрограммы "Содействие организации временного трудоустройства безработных и несовершеннолетних граждан" муниципальной программы Большеулуйского района "Содействие занятости населения"</t>
  </si>
  <si>
    <t>Иные межбюджетные трансферты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</si>
  <si>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</si>
  <si>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</si>
  <si>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540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</si>
  <si>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</si>
  <si>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</si>
  <si>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</si>
  <si>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</si>
  <si>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</si>
  <si>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2</t>
  </si>
  <si>
    <t>3</t>
  </si>
  <si>
    <t>4</t>
  </si>
  <si>
    <t>5</t>
  </si>
  <si>
    <t>6</t>
  </si>
  <si>
    <t>7</t>
  </si>
  <si>
    <t>8</t>
  </si>
  <si>
    <t/>
  </si>
  <si>
    <t>Сумма на          2016 год</t>
  </si>
  <si>
    <t>600</t>
  </si>
  <si>
    <t>610</t>
  </si>
  <si>
    <t>Субсидии бюджетным учреждениям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</si>
  <si>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</si>
  <si>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</si>
  <si>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</si>
  <si>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</si>
  <si>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Муниципальная программа Большеулуйского района "Управление муниципальными финансами" на 2014-2016 годы</t>
  </si>
  <si>
    <t>Дотации</t>
  </si>
  <si>
    <t>510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</si>
  <si>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</si>
  <si>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1301</t>
  </si>
  <si>
    <t>Обслуживание государственного (муниципального) долга</t>
  </si>
  <si>
    <t>Обслуживание муниципального долга</t>
  </si>
  <si>
    <t>730</t>
  </si>
  <si>
    <t>700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</si>
  <si>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</si>
  <si>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</si>
  <si>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</si>
  <si>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Большеулуйского района"</t>
  </si>
  <si>
    <t>Планирование расходов на обслуживание муниципального долга Большеулуйского района, в рамках подпрограммы «Управление муниципальным долгом Большеулуйского района» муниципальной программы Большеулуйского района «Управление муниципальными финансами»</t>
  </si>
  <si>
    <t>102</t>
  </si>
  <si>
    <t>0100</t>
  </si>
  <si>
    <t>0106</t>
  </si>
  <si>
    <t>100</t>
  </si>
  <si>
    <t>120</t>
  </si>
  <si>
    <t>Подпрограмма "Организация и осуществление муниципального финансового контроля и надзора в финансово-бюджетной сфере Большеулуйского района"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</si>
  <si>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</si>
  <si>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</si>
  <si>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Субсидии на возмещение части затрат по оплате работ (услуг), связанных с сертификацией, регистрацией или другими формами подтверждения соответствия товаров (работ, услуг),в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</si>
  <si>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Субсидии на возмещение части затрат на уплату первого взноса (аванса) при заключении договоров лизинга оборудования,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</si>
  <si>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Проведение семинаров, круглых столов. распространение методических пособий для субъектов малого и (или) среднего предпринимательства. информирование субъектов малого и среднего предпринимательства о реализуемых мерах поддержки. Проведение конкурса "Предприниматель года",в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</si>
  <si>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Муниципальная программа Большеулуйского района "Эффективное управление муниципальным имуществом и земельными отношениями на 2014-2016 годы"</t>
  </si>
  <si>
    <t>Подпрограмма "Инвентаризация объектов недвижимого имущества"</t>
  </si>
  <si>
    <t>Оформление технической документации на объекты муниципальной собственности и объекты, принимаемые в муниципальную собственность, в рамках подпрограммы «Инвентаризация объектов недвижимого имущества» муниципальной программы Большеулуйского района «Эффективное управление муниципальным имуществом и земельными отношениями на 2014-2016 годы»</t>
  </si>
  <si>
    <t>Подпрограмма «Повышение каченства жизни отдельных категорий граждан в т.ч инвалидов, степени их социальной защищенности»</t>
  </si>
  <si>
    <t>Подпрограмма "Безопасность дорожного движения" на 2014-2016 годы</t>
  </si>
  <si>
    <t>Обслуживание спутниковой системы ГЛОНАСС, в рамках подпрограммы «Безопасность дорожного движения» муниципальной программы Большеулуйского района «Развитие транспортной  системы»</t>
  </si>
  <si>
    <t>Субсидия на обеспечение специалиста муниципального учреждения социального обслуживания по работе с ветеранами в рамках подпрограммы «Повышение каченства жизни отдельных категорий граждан в т.ч инвалидов, степени их социальной защищенности» муниципальной программы Большеулуйского района «Система социальной защиты населения Большеулуйского района»</t>
  </si>
  <si>
    <t>Обеспечение предоставления услуг в сфере образования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</si>
  <si>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</si>
  <si>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Подпрограмма "Обеспечение жильём молодых семей в Большеулуйском районе"</t>
  </si>
  <si>
    <t>Предоставление социальных выплат молодым семьям на приобретение (строительство жилья), в рамках подпрограммы «Обеспечение жильём молодых семей в Большеулуйском районе» муниципальной программы  «Молодёжь Большеулуйского района на 2014-2016 годы»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</si>
  <si>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</si>
  <si>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Подпрограмма «Обеспечение реализации муниципальной программы»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</si>
  <si>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</si>
  <si>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</si>
  <si>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Подпрограмма "Обеспечение реализации муниципальной программы и прочие мероприятия" на 2014-2016 годы</t>
  </si>
  <si>
    <t>101</t>
  </si>
  <si>
    <t>0102</t>
  </si>
  <si>
    <t>Функционирование высшего должностного лица субъекта Российской  Федерации и муниципального образования</t>
  </si>
  <si>
    <t>Непрограммные расходы представительных органов власти</t>
  </si>
  <si>
    <t xml:space="preserve">Функционирование Большеулуйского районного Совета депутатов </t>
  </si>
  <si>
    <t>Председатель представительного органа местного самоуправления муниципального района в рамках непрограммных расходов представительного органа власти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</si>
  <si>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</si>
  <si>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местного самоуправления в рамках непрограммных расходов  представительного органа власти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</si>
  <si>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</si>
  <si>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Иные бюджетные ассигнования</t>
  </si>
  <si>
    <t>Уплата налогов, сборов и иных платежей</t>
  </si>
  <si>
    <t>0103</t>
  </si>
  <si>
    <t>800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</si>
  <si>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</si>
  <si>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</si>
  <si>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Большеулуйского района "Развитие культуры Большеулуйского района" на 2014-2016 годы</t>
  </si>
  <si>
    <t>Подпрограмма "Обеспечение условий реализации программы и прочие мероприятия"</t>
  </si>
  <si>
    <t>Физическая культура и спорт</t>
  </si>
  <si>
    <t>1100</t>
  </si>
  <si>
    <t>Массовый спорт</t>
  </si>
  <si>
    <t>1102</t>
  </si>
  <si>
    <t>Подпрограмма "Развитие массовой физической культуры и спорта"</t>
  </si>
  <si>
    <t>Подпрограмма «Развитие кадрового потенциала отрасли»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</si>
  <si>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Аренда жилой площади на территории района специалистов - педагогических работников (молодые специалисты, специалисты приехавшие в район из иных муниципалитетов). Подъёмные молодым специалистам в рамках подпрограммы «Развитие кадрового потенциала отрасли» муниципальной программы «Развитие образования Большеулуйского района»</t>
  </si>
  <si>
    <t>110</t>
  </si>
  <si>
    <t>0113</t>
  </si>
  <si>
    <t>Другие общегосударственные вопросы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</si>
  <si>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</si>
  <si>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</si>
  <si>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выплату персоналу государственных (муниципальных) органов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</si>
  <si>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«Управление муниципальными финансами»</t>
  </si>
  <si>
    <t>Распределение бюджетных ассигнований по разделам, подразделам, целевым статьям (муниципальным программам Большеулуйского района и непрограммным направлениям деятельности), группам и подгруппам видов расходов классификации расходов районного бюджета на 2016 год и плановый период 2017-2018 годов</t>
  </si>
  <si>
    <t>Сумма на          2018 год</t>
  </si>
  <si>
    <t>9610000910</t>
  </si>
  <si>
    <t>9510000000</t>
  </si>
  <si>
    <t>9500000000</t>
  </si>
  <si>
    <t>9610000000</t>
  </si>
  <si>
    <t>9600000000</t>
  </si>
  <si>
    <t>9510000920</t>
  </si>
  <si>
    <t>9510000990</t>
  </si>
  <si>
    <t>0800000000</t>
  </si>
  <si>
    <t>0840000000</t>
  </si>
  <si>
    <t>0840000990</t>
  </si>
  <si>
    <t>1900000000</t>
  </si>
  <si>
    <t>1940000000</t>
  </si>
  <si>
    <t>1940000990</t>
  </si>
  <si>
    <t>9610000990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</si>
  <si>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непрограммых расходов органов исполнительной власти</t>
  </si>
  <si>
    <t>Расходы на выплаты персоналу государственных (муниципальных) органов</t>
  </si>
  <si>
    <t>Судебная система</t>
  </si>
  <si>
    <t>Осуществление полномочий по составлению (изменению) списков кандидатов в присяжне заседатели федеральныъх судов общей юрисдикции в Российской Федеорации по Большеулуйскому району в рамках непрограммных расходов отдельных органов исполнительной власти</t>
  </si>
  <si>
    <t>0105</t>
  </si>
  <si>
    <t>9610051200</t>
  </si>
  <si>
    <t>1800000000</t>
  </si>
  <si>
    <t>1840000000</t>
  </si>
  <si>
    <t>1840000990</t>
  </si>
  <si>
    <t xml:space="preserve">Непрограммные мероприятия контрольно-счётного органа </t>
  </si>
  <si>
    <t>9700000000</t>
  </si>
  <si>
    <t>Функционирование Контрольно-счётного органа Большеулуйского района</t>
  </si>
  <si>
    <t>9710000000</t>
  </si>
  <si>
    <t xml:space="preserve">Руководство и управление в сфере установленных функций контрольно-счётного органа местного самоуправления в рамках непрограммных расходов </t>
  </si>
  <si>
    <t>9710000990</t>
  </si>
  <si>
    <t>Резервные фонды</t>
  </si>
  <si>
    <t>9610000920</t>
  </si>
  <si>
    <t>0830000000</t>
  </si>
  <si>
    <t>0830000010</t>
  </si>
  <si>
    <t>0830010210</t>
  </si>
  <si>
    <t>0830075190</t>
  </si>
  <si>
    <t>1830000000</t>
  </si>
  <si>
    <t>1830000980</t>
  </si>
  <si>
    <t>1910000000</t>
  </si>
  <si>
    <t>1910000010</t>
  </si>
  <si>
    <t>1940000010</t>
  </si>
  <si>
    <t>Подпрограмма "Обеспечение реализации муниципальной программы и прочие мероприятия"</t>
  </si>
  <si>
    <t>Взносы на капитальный ремонт общего имущества многоквартирных домов</t>
  </si>
  <si>
    <t>9610076040</t>
  </si>
  <si>
    <t>Субвенции бюджетам муниципальных образований края на осуществление государственных полномочиями по осуществлению уведомительной регистрации коллективных договоров и территориальных соглашений и контроля за их выполнением, в рамках непрограммных расходов отдельных органов исполнительной власти</t>
  </si>
  <si>
    <t>9610074290</t>
  </si>
  <si>
    <t>9620000000</t>
  </si>
  <si>
    <t>9620075140</t>
  </si>
  <si>
    <t>9620051180</t>
  </si>
  <si>
    <t>0500000000</t>
  </si>
  <si>
    <t>0510000000</t>
  </si>
  <si>
    <t>0510000010</t>
  </si>
  <si>
    <t>0510000020</t>
  </si>
  <si>
    <t>0510000030</t>
  </si>
  <si>
    <t>0540000000</t>
  </si>
  <si>
    <t>0540000010</t>
  </si>
  <si>
    <t>0520000000</t>
  </si>
  <si>
    <t>0520000010</t>
  </si>
  <si>
    <t>Подпрограмма "Обеспечение профилактики и тушения пожаров в Большеулуйском районе"</t>
  </si>
  <si>
    <t>Производство минерализированных полос и уход за ними в сельских населенных пунктах района, в рамках подпрограммы "Обеспечение профилактики и тушения пожаров в Большеулуйском районе"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</si>
  <si>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0405</t>
  </si>
  <si>
    <t>Сельское хозяйство</t>
  </si>
  <si>
    <t xml:space="preserve">Муниципальная программа "Развитие сельского хозяйства и регулирование рынков сельскохозяйственной продукции, сырья и продовольствия в Большеулуйском районе" </t>
  </si>
  <si>
    <t>Подпрограмма "Обеспечение реализации муниципальной программы"</t>
  </si>
  <si>
    <t xml:space="preserve">Субвенции бюджетам муниципальных образований края, направляемых на реализацию Закона края от 27 декабря 2005 года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производства»,в рамках подпрограммы  "Обеспечение реализации муниципальной программы", муниципальной программы "Развитие сельского хозяйства и регулирование рынков сельскохозяйственной продукции, сырья и продовольствия в Большеулуйском районе" </t>
  </si>
  <si>
    <t>1400000000</t>
  </si>
  <si>
    <t>1480000000</t>
  </si>
  <si>
    <t>1480075170</t>
  </si>
  <si>
    <t>1200000000</t>
  </si>
  <si>
    <t>1220000000</t>
  </si>
  <si>
    <t>1220000010</t>
  </si>
  <si>
    <t>1230000000</t>
  </si>
  <si>
    <t>1230000030</t>
  </si>
  <si>
    <t>1100000000</t>
  </si>
  <si>
    <t>1120000000</t>
  </si>
  <si>
    <t>1120000010</t>
  </si>
  <si>
    <t>1120000020</t>
  </si>
  <si>
    <t>1120000030</t>
  </si>
  <si>
    <t>1120000040</t>
  </si>
  <si>
    <t>1120000050</t>
  </si>
  <si>
    <t>Субсидии субъектам малого и (или) среднего предпринимательства на возмещение части затрат, связанных с приобретением оборудования в целях создания и (или) развития модернизации производства,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</si>
  <si>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1410000000</t>
  </si>
  <si>
    <t>1410000010</t>
  </si>
  <si>
    <t>1410075180</t>
  </si>
  <si>
    <t>1930000000</t>
  </si>
  <si>
    <t>1930000010</t>
  </si>
  <si>
    <t>1930000020</t>
  </si>
  <si>
    <t>0400000000</t>
  </si>
  <si>
    <t>0410000000</t>
  </si>
  <si>
    <t>0410000010</t>
  </si>
  <si>
    <t>0410000020</t>
  </si>
  <si>
    <t>0410000030</t>
  </si>
  <si>
    <t>Субсидия на содержание и уплату налогов по биотермической яме и полигона для размещения твёрдых бытовых отходов 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</si>
  <si>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0490075700</t>
  </si>
  <si>
    <t>Отдельные мероприятия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</si>
  <si>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</si>
  <si>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Социальное обеспечение  и иные выплаты населению</t>
  </si>
  <si>
    <t>0450000000</t>
  </si>
  <si>
    <t>0450000980</t>
  </si>
  <si>
    <t>0840000010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</si>
  <si>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ДШИ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</si>
  <si>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0900000000</t>
  </si>
  <si>
    <t>0920000000</t>
  </si>
  <si>
    <t>0920000010</t>
  </si>
  <si>
    <t>0920010210</t>
  </si>
  <si>
    <t>0200000000</t>
  </si>
  <si>
    <t>1000000000</t>
  </si>
  <si>
    <t>1010000000</t>
  </si>
  <si>
    <t>1010000020</t>
  </si>
  <si>
    <t>1010000030</t>
  </si>
  <si>
    <t>1010000040</t>
  </si>
  <si>
    <t>1010000050</t>
  </si>
  <si>
    <t>1010000060</t>
  </si>
  <si>
    <t>1010000070</t>
  </si>
  <si>
    <t>1010000080</t>
  </si>
  <si>
    <t>1010000090</t>
  </si>
  <si>
    <t>1010000100</t>
  </si>
  <si>
    <t>1010000130</t>
  </si>
  <si>
    <t>1010000140</t>
  </si>
  <si>
    <t>Участие в софинасировании в краевой программе по предоставлению субсидий бюджетам муниципальных образований из краевого бюджета на деятельность МБУ "Многопрофильный молодежный центр Большеулуйского района",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</si>
  <si>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1010010210</t>
  </si>
  <si>
    <t>1010074560</t>
  </si>
  <si>
    <t>1020000000</t>
  </si>
  <si>
    <t>1020000030</t>
  </si>
  <si>
    <t>0810000000</t>
  </si>
  <si>
    <t>0810000010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</si>
  <si>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</si>
  <si>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0810010210</t>
  </si>
  <si>
    <t>0820000000</t>
  </si>
  <si>
    <t>0820000010</t>
  </si>
  <si>
    <t>0820000030</t>
  </si>
  <si>
    <t>0820000040</t>
  </si>
  <si>
    <t>0820000050</t>
  </si>
  <si>
    <t>0820000070</t>
  </si>
  <si>
    <t>Обеспечение деятельности (оказание услуг) МБУК "Большеулуйский РДК", 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</si>
  <si>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</si>
  <si>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0820010210</t>
  </si>
  <si>
    <t>0840000030</t>
  </si>
  <si>
    <t>0840000110</t>
  </si>
  <si>
    <t>0840000170</t>
  </si>
  <si>
    <t>Софинансирование межбюджетного трансферта, передаваемого бюджетам муниципальных районов  на комплектование книжных фондов библиотек муниципальных образований края за счет средств федерального бюджета</t>
  </si>
  <si>
    <t>0840051440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</si>
  <si>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</si>
  <si>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9620075550</t>
  </si>
  <si>
    <t>1030000000</t>
  </si>
  <si>
    <t>1030000010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</si>
  <si>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</si>
  <si>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</si>
  <si>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</si>
  <si>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</si>
  <si>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0240000000</t>
  </si>
  <si>
    <t>0240050820</t>
  </si>
  <si>
    <t>02400R0820</t>
  </si>
  <si>
    <t>0910000000</t>
  </si>
  <si>
    <t>0910000010</t>
  </si>
  <si>
    <t>0920000020</t>
  </si>
  <si>
    <t>1820000000</t>
  </si>
  <si>
    <t>1820000010</t>
  </si>
  <si>
    <t>1810000000</t>
  </si>
  <si>
    <t>1810000010</t>
  </si>
  <si>
    <t>Дошкольное образование</t>
  </si>
  <si>
    <t>Обеспечение функционирования муниципальных дошкольных 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</si>
  <si>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Софинансирование к субсидии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</si>
  <si>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Субвенции бюджетам мцниципальных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образования"</t>
  </si>
  <si>
    <t>Субвенции бюджетам мцниципальных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образования"</t>
  </si>
  <si>
    <t>0220000000</t>
  </si>
  <si>
    <t>0220000010</t>
  </si>
  <si>
    <t>0220000020</t>
  </si>
  <si>
    <t>0220074080</t>
  </si>
  <si>
    <t>0220075880</t>
  </si>
  <si>
    <t>0220010210</t>
  </si>
  <si>
    <t>0220000050</t>
  </si>
  <si>
    <t>0220000240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</si>
  <si>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</si>
  <si>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0220074090</t>
  </si>
  <si>
    <t>0220075640</t>
  </si>
  <si>
    <t>0220000190</t>
  </si>
  <si>
    <t>0220000200</t>
  </si>
  <si>
    <t>1010000120</t>
  </si>
  <si>
    <t>0220000070</t>
  </si>
  <si>
    <t>0220000080</t>
  </si>
  <si>
    <t>0220000130</t>
  </si>
  <si>
    <t>0220000140</t>
  </si>
  <si>
    <t>0220000150</t>
  </si>
  <si>
    <t>0220000280</t>
  </si>
  <si>
    <t>0230000000</t>
  </si>
  <si>
    <t>0230000010</t>
  </si>
  <si>
    <t>0230000020</t>
  </si>
  <si>
    <t>0230000030</t>
  </si>
  <si>
    <t>0240075520</t>
  </si>
  <si>
    <t>0250000000</t>
  </si>
  <si>
    <t>0250000010</t>
  </si>
  <si>
    <t>0250000980</t>
  </si>
  <si>
    <t>0250000990</t>
  </si>
  <si>
    <t>0250010210</t>
  </si>
  <si>
    <t>0300000000</t>
  </si>
  <si>
    <t>0310000000</t>
  </si>
  <si>
    <t>0310000010</t>
  </si>
  <si>
    <t>0310000050</t>
  </si>
  <si>
    <t>0360000000</t>
  </si>
  <si>
    <t>0360001510</t>
  </si>
  <si>
    <t>0220075540</t>
  </si>
  <si>
    <t>0220075660</t>
  </si>
  <si>
    <t>0240000060</t>
  </si>
  <si>
    <t>0310000020</t>
  </si>
  <si>
    <t>0310000030</t>
  </si>
  <si>
    <t>0310000040</t>
  </si>
  <si>
    <t>1600000000</t>
  </si>
  <si>
    <t>1610000000</t>
  </si>
  <si>
    <t>1610000010</t>
  </si>
  <si>
    <t>9510000910</t>
  </si>
  <si>
    <t>0530000000</t>
  </si>
  <si>
    <t>0530000020</t>
  </si>
  <si>
    <t>Подпрограмма "Социальная поддержка семей, имеющих детей"</t>
  </si>
  <si>
    <t>Субвенции бюджетам муниципальных образований на обеспечение бесплатного проезда детей до места нахождения детских оздоровительных лагерей и обратно, в рамках подпрограмма "Социальная поддержка семей, имеющих детей" муниципальной программы Большеулуйского района «Система социальной защиты населения Большеулуйского района»</t>
  </si>
  <si>
    <t>0320000000</t>
  </si>
  <si>
    <t>0320002750</t>
  </si>
  <si>
    <t>0220075560</t>
  </si>
  <si>
    <t>0370000000</t>
  </si>
  <si>
    <t>0370075130</t>
  </si>
  <si>
    <t>1700000000</t>
  </si>
  <si>
    <t>1710000000</t>
  </si>
  <si>
    <t>1710000010</t>
  </si>
  <si>
    <t>1710000020</t>
  </si>
  <si>
    <t>Условно утвержденные расходы</t>
  </si>
  <si>
    <t>586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</si>
  <si>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</si>
  <si>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</si>
  <si>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</si>
  <si>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</si>
  <si>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</si>
  <si>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</si>
  <si>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</si>
  <si>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</si>
  <si>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</si>
  <si>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</si>
  <si>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</si>
  <si>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</si>
  <si>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</si>
  <si>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</si>
  <si>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62</t>
  </si>
  <si>
    <t>63</t>
  </si>
  <si>
    <t>74</t>
  </si>
  <si>
    <t>75</t>
  </si>
  <si>
    <t>76</t>
  </si>
  <si>
    <t>77</t>
  </si>
  <si>
    <t>188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</si>
  <si>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</si>
  <si>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</si>
  <si>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</si>
  <si>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</si>
  <si>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</si>
  <si>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</si>
  <si>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</si>
  <si>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</si>
  <si>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</si>
  <si>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</si>
  <si>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</si>
  <si>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</si>
  <si>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</si>
  <si>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</si>
  <si>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</si>
  <si>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</si>
  <si>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</si>
  <si>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</si>
  <si>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</si>
  <si>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</si>
  <si>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</si>
  <si>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</si>
  <si>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</si>
  <si>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</si>
  <si>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</si>
  <si>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</si>
  <si>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</si>
  <si>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</si>
  <si>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</si>
  <si>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</si>
  <si>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</si>
  <si>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305</t>
  </si>
  <si>
    <t>306</t>
  </si>
  <si>
    <t>307</t>
  </si>
  <si>
    <t>308</t>
  </si>
  <si>
    <t>309</t>
  </si>
  <si>
    <t>311</t>
  </si>
  <si>
    <t>312</t>
  </si>
  <si>
    <t>315</t>
  </si>
  <si>
    <t>316</t>
  </si>
  <si>
    <t>317</t>
  </si>
  <si>
    <t>376</t>
  </si>
  <si>
    <t>377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</si>
  <si>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</si>
  <si>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</si>
  <si>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</si>
  <si>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</si>
  <si>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</si>
  <si>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</si>
  <si>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</si>
  <si>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</si>
  <si>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</si>
  <si>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494</t>
  </si>
  <si>
    <t>495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</si>
  <si>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</si>
  <si>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</si>
  <si>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</si>
  <si>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</si>
  <si>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</si>
  <si>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</si>
  <si>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</si>
  <si>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</si>
  <si>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</si>
  <si>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</si>
  <si>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</si>
  <si>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</si>
  <si>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</si>
  <si>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</si>
  <si>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</si>
  <si>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</si>
  <si>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</si>
  <si>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</si>
  <si>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</si>
  <si>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</si>
  <si>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</si>
  <si>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</si>
  <si>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</si>
  <si>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</si>
  <si>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</si>
  <si>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</si>
  <si>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</si>
  <si>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</si>
  <si>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</si>
  <si>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</si>
  <si>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</si>
  <si>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</si>
  <si>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</si>
  <si>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</si>
  <si>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</si>
  <si>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</si>
  <si>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</si>
  <si>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</si>
  <si>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</si>
  <si>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0490000000</t>
  </si>
  <si>
    <t>1810076010</t>
  </si>
  <si>
    <t>96100100210</t>
  </si>
  <si>
    <t>0840010210</t>
  </si>
  <si>
    <t>Публичные нормативные социальных выплаты населению</t>
  </si>
  <si>
    <t xml:space="preserve">Приложение № 7                                                                        к Решению Большеулуйского районного Совета депутатов         от 22.12.2015 № 17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</si>
</sst>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173" fontId="2" fillId="0" borderId="10" xfId="0" applyNumberFormat="1" applyFont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2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2" fontId="8" fillId="33" borderId="10" xfId="0" applyNumberFormat="1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173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>
      <alignment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2" fontId="7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1" fontId="2" fillId="33" borderId="10" xfId="0" applyNumberFormat="1" applyFont="1" applyFill="1" applyBorder="1" applyAlignment="1" applyProtection="1">
      <alignment horizontal="left" vertical="center" wrapText="1"/>
      <protection/>
    </xf>
    <xf numFmtId="173" fontId="7" fillId="33" borderId="10" xfId="0" applyNumberFormat="1" applyFont="1" applyFill="1" applyBorder="1" applyAlignment="1" applyProtection="1">
      <alignment horizontal="left" vertical="center" wrapText="1"/>
      <protection/>
    </xf>
    <xf numFmtId="173" fontId="8" fillId="33" borderId="10" xfId="0" applyNumberFormat="1" applyFont="1" applyFill="1" applyBorder="1" applyAlignment="1" applyProtection="1">
      <alignment horizontal="left" vertical="center" wrapText="1"/>
      <protection/>
    </xf>
    <xf numFmtId="173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2" fillId="33" borderId="11" xfId="0" applyNumberFormat="1" applyFont="1" applyFill="1" applyBorder="1" applyAlignment="1">
      <alignment vertical="center" wrapText="1"/>
    </xf>
    <xf numFmtId="173" fontId="2" fillId="33" borderId="0" xfId="0" applyNumberFormat="1" applyFont="1" applyFill="1" applyAlignment="1" applyProtection="1">
      <alignment horizontal="left" vertical="center" wrapText="1"/>
      <protection/>
    </xf>
    <xf numFmtId="0" fontId="2" fillId="0" borderId="10" xfId="0" applyNumberFormat="1" applyFont="1" applyBorder="1" applyAlignment="1">
      <alignment wrapText="1" shrinkToFi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vertical="center" wrapText="1"/>
    </xf>
    <xf numFmtId="174" fontId="8" fillId="0" borderId="10" xfId="0" applyNumberFormat="1" applyFont="1" applyFill="1" applyBorder="1" applyAlignment="1">
      <alignment vertical="center" wrapText="1"/>
    </xf>
    <xf numFmtId="174" fontId="2" fillId="0" borderId="10" xfId="0" applyNumberFormat="1" applyFont="1" applyFill="1" applyBorder="1" applyAlignment="1">
      <alignment vertical="center" wrapText="1"/>
    </xf>
    <xf numFmtId="174" fontId="2" fillId="0" borderId="10" xfId="0" applyNumberFormat="1" applyFont="1" applyBorder="1" applyAlignment="1">
      <alignment vertical="center" wrapText="1"/>
    </xf>
    <xf numFmtId="174" fontId="2" fillId="0" borderId="10" xfId="0" applyNumberFormat="1" applyFont="1" applyFill="1" applyBorder="1" applyAlignment="1">
      <alignment horizontal="right" vertical="center" wrapText="1"/>
    </xf>
    <xf numFmtId="174" fontId="2" fillId="33" borderId="10" xfId="0" applyNumberFormat="1" applyFont="1" applyFill="1" applyBorder="1" applyAlignment="1">
      <alignment horizontal="right" vertical="center" wrapText="1"/>
    </xf>
    <xf numFmtId="174" fontId="8" fillId="0" borderId="10" xfId="0" applyNumberFormat="1" applyFont="1" applyFill="1" applyBorder="1" applyAlignment="1">
      <alignment horizontal="right" vertical="center" wrapText="1"/>
    </xf>
    <xf numFmtId="174" fontId="7" fillId="0" borderId="10" xfId="0" applyNumberFormat="1" applyFont="1" applyFill="1" applyBorder="1" applyAlignment="1">
      <alignment vertical="center" wrapText="1"/>
    </xf>
    <xf numFmtId="174" fontId="7" fillId="33" borderId="10" xfId="0" applyNumberFormat="1" applyFont="1" applyFill="1" applyBorder="1" applyAlignment="1">
      <alignment vertical="center" wrapText="1"/>
    </xf>
    <xf numFmtId="174" fontId="8" fillId="33" borderId="10" xfId="0" applyNumberFormat="1" applyFont="1" applyFill="1" applyBorder="1" applyAlignment="1">
      <alignment vertical="center" wrapText="1"/>
    </xf>
    <xf numFmtId="174" fontId="7" fillId="0" borderId="10" xfId="0" applyNumberFormat="1" applyFont="1" applyFill="1" applyBorder="1" applyAlignment="1">
      <alignment horizontal="right" vertical="center" wrapText="1"/>
    </xf>
    <xf numFmtId="174" fontId="7" fillId="33" borderId="10" xfId="0" applyNumberFormat="1" applyFont="1" applyFill="1" applyBorder="1" applyAlignment="1">
      <alignment horizontal="right" vertical="center" wrapText="1"/>
    </xf>
    <xf numFmtId="174" fontId="8" fillId="33" borderId="10" xfId="0" applyNumberFormat="1" applyFont="1" applyFill="1" applyBorder="1" applyAlignment="1">
      <alignment horizontal="right" vertical="center" wrapText="1"/>
    </xf>
    <xf numFmtId="174" fontId="2" fillId="0" borderId="10" xfId="0" applyNumberFormat="1" applyFont="1" applyBorder="1" applyAlignment="1">
      <alignment horizontal="right" vertical="center" wrapText="1"/>
    </xf>
    <xf numFmtId="49" fontId="8" fillId="33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173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>
      <alignment wrapText="1"/>
    </xf>
    <xf numFmtId="173" fontId="2" fillId="0" borderId="10" xfId="0" applyNumberFormat="1" applyFont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left" wrapText="1"/>
    </xf>
    <xf numFmtId="173" fontId="2" fillId="33" borderId="12" xfId="0" applyNumberFormat="1" applyFont="1" applyFill="1" applyBorder="1" applyAlignment="1" applyProtection="1">
      <alignment horizontal="left" vertical="center" wrapText="1"/>
      <protection/>
    </xf>
    <xf numFmtId="172" fontId="7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left" wrapText="1"/>
    </xf>
    <xf numFmtId="0" fontId="11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 shrinkToFit="1"/>
    </xf>
    <xf numFmtId="4" fontId="2" fillId="0" borderId="0" xfId="0" applyNumberFormat="1" applyFont="1" applyAlignment="1">
      <alignment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9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7.375" style="15" customWidth="1"/>
    <col min="2" max="2" width="56.75390625" style="14" customWidth="1"/>
    <col min="3" max="3" width="11.875" style="15" customWidth="1"/>
    <col min="4" max="4" width="11.00390625" style="15" customWidth="1"/>
    <col min="5" max="5" width="10.625" style="15" customWidth="1"/>
    <col min="6" max="6" width="14.125" style="16" customWidth="1"/>
    <col min="7" max="7" width="13.25390625" style="16" customWidth="1"/>
    <col min="8" max="8" width="15.25390625" style="16" customWidth="1"/>
    <col min="9" max="9" width="10.75390625" style="2" customWidth="1"/>
    <col min="10" max="16384" width="9.125" style="2" customWidth="1"/>
  </cols>
  <sheetData>
    <row r="1" spans="5:8" ht="43.5" customHeight="1">
      <c r="E1" s="24"/>
      <c r="F1" s="83" t="s">
        <v>1125</v>
      </c>
      <c r="G1" s="84"/>
      <c r="H1" s="84"/>
    </row>
    <row r="3" spans="1:8" s="1" customFormat="1" ht="15.75" customHeight="1">
      <c r="A3" s="82"/>
      <c r="B3" s="82"/>
      <c r="C3" s="82"/>
      <c r="D3" s="82"/>
      <c r="E3" s="82"/>
      <c r="F3" s="82"/>
      <c r="G3" s="82"/>
      <c r="H3" s="82"/>
    </row>
    <row r="4" spans="1:8" s="1" customFormat="1" ht="43.5" customHeight="1">
      <c r="A4" s="82" t="s">
        <v>779</v>
      </c>
      <c r="B4" s="82"/>
      <c r="C4" s="82"/>
      <c r="D4" s="82"/>
      <c r="E4" s="82"/>
      <c r="F4" s="82"/>
      <c r="G4" s="82"/>
      <c r="H4" s="82"/>
    </row>
    <row r="5" ht="12.75">
      <c r="H5" s="16" t="s">
        <v>687</v>
      </c>
    </row>
    <row r="6" spans="1:8" s="13" customFormat="1" ht="25.5">
      <c r="A6" s="25" t="s">
        <v>688</v>
      </c>
      <c r="B6" s="25" t="s">
        <v>689</v>
      </c>
      <c r="C6" s="10" t="s">
        <v>675</v>
      </c>
      <c r="D6" s="10" t="s">
        <v>690</v>
      </c>
      <c r="E6" s="10" t="s">
        <v>668</v>
      </c>
      <c r="F6" s="26" t="s">
        <v>699</v>
      </c>
      <c r="G6" s="26" t="s">
        <v>574</v>
      </c>
      <c r="H6" s="26" t="s">
        <v>780</v>
      </c>
    </row>
    <row r="7" spans="1:8" s="13" customFormat="1" ht="12.75">
      <c r="A7" s="10" t="s">
        <v>220</v>
      </c>
      <c r="B7" s="17" t="s">
        <v>775</v>
      </c>
      <c r="C7" s="18" t="s">
        <v>722</v>
      </c>
      <c r="D7" s="18"/>
      <c r="E7" s="18"/>
      <c r="F7" s="80">
        <f>F8+F14+F28+F61+F78+F84+F55</f>
        <v>48374.700000000004</v>
      </c>
      <c r="G7" s="80">
        <f>G8+G14+G28+G61+G78+G84+G55</f>
        <v>47750.689999999995</v>
      </c>
      <c r="H7" s="80">
        <f>H8+H14+H28+H61+H78+H84+H55</f>
        <v>47750.689999999995</v>
      </c>
    </row>
    <row r="8" spans="1:8" s="5" customFormat="1" ht="25.5">
      <c r="A8" s="10" t="s">
        <v>691</v>
      </c>
      <c r="B8" s="19" t="s">
        <v>750</v>
      </c>
      <c r="C8" s="12" t="s">
        <v>749</v>
      </c>
      <c r="D8" s="12"/>
      <c r="E8" s="12"/>
      <c r="F8" s="57">
        <f aca="true" t="shared" si="0" ref="F8:H12">F9</f>
        <v>982.8</v>
      </c>
      <c r="G8" s="57">
        <f t="shared" si="0"/>
        <v>982.8</v>
      </c>
      <c r="H8" s="57">
        <f t="shared" si="0"/>
        <v>982.8</v>
      </c>
    </row>
    <row r="9" spans="1:8" s="34" customFormat="1" ht="12.75">
      <c r="A9" s="10" t="s">
        <v>692</v>
      </c>
      <c r="B9" s="71" t="s">
        <v>751</v>
      </c>
      <c r="C9" s="12" t="s">
        <v>749</v>
      </c>
      <c r="D9" s="72" t="s">
        <v>785</v>
      </c>
      <c r="E9" s="12"/>
      <c r="F9" s="57">
        <f t="shared" si="0"/>
        <v>982.8</v>
      </c>
      <c r="G9" s="57">
        <f t="shared" si="0"/>
        <v>982.8</v>
      </c>
      <c r="H9" s="57">
        <f t="shared" si="0"/>
        <v>982.8</v>
      </c>
    </row>
    <row r="10" spans="1:8" s="34" customFormat="1" ht="12.75">
      <c r="A10" s="10" t="s">
        <v>693</v>
      </c>
      <c r="B10" s="8" t="s">
        <v>752</v>
      </c>
      <c r="C10" s="10" t="s">
        <v>749</v>
      </c>
      <c r="D10" s="27" t="s">
        <v>784</v>
      </c>
      <c r="E10" s="10"/>
      <c r="F10" s="58">
        <f t="shared" si="0"/>
        <v>982.8</v>
      </c>
      <c r="G10" s="58">
        <f t="shared" si="0"/>
        <v>982.8</v>
      </c>
      <c r="H10" s="58">
        <f t="shared" si="0"/>
        <v>982.8</v>
      </c>
    </row>
    <row r="11" spans="1:8" s="34" customFormat="1" ht="38.25">
      <c r="A11" s="10" t="s">
        <v>694</v>
      </c>
      <c r="B11" s="9" t="s">
        <v>753</v>
      </c>
      <c r="C11" s="10" t="s">
        <v>749</v>
      </c>
      <c r="D11" s="28" t="s">
        <v>781</v>
      </c>
      <c r="E11" s="10"/>
      <c r="F11" s="58">
        <f t="shared" si="0"/>
        <v>982.8</v>
      </c>
      <c r="G11" s="58">
        <f t="shared" si="0"/>
        <v>982.8</v>
      </c>
      <c r="H11" s="58">
        <f t="shared" si="0"/>
        <v>982.8</v>
      </c>
    </row>
    <row r="12" spans="1:8" s="34" customFormat="1" ht="51">
      <c r="A12" s="10" t="s">
        <v>695</v>
      </c>
      <c r="B12" s="20" t="s">
        <v>727</v>
      </c>
      <c r="C12" s="10" t="s">
        <v>749</v>
      </c>
      <c r="D12" s="28" t="s">
        <v>781</v>
      </c>
      <c r="E12" s="10" t="s">
        <v>724</v>
      </c>
      <c r="F12" s="58">
        <f t="shared" si="0"/>
        <v>982.8</v>
      </c>
      <c r="G12" s="58">
        <f t="shared" si="0"/>
        <v>982.8</v>
      </c>
      <c r="H12" s="58">
        <f t="shared" si="0"/>
        <v>982.8</v>
      </c>
    </row>
    <row r="13" spans="1:8" s="34" customFormat="1" ht="25.5">
      <c r="A13" s="10" t="s">
        <v>696</v>
      </c>
      <c r="B13" s="20" t="s">
        <v>777</v>
      </c>
      <c r="C13" s="10" t="s">
        <v>749</v>
      </c>
      <c r="D13" s="28" t="s">
        <v>781</v>
      </c>
      <c r="E13" s="10" t="s">
        <v>725</v>
      </c>
      <c r="F13" s="58">
        <v>982.8</v>
      </c>
      <c r="G13" s="58">
        <v>982.8</v>
      </c>
      <c r="H13" s="58">
        <v>982.8</v>
      </c>
    </row>
    <row r="14" spans="1:8" s="34" customFormat="1" ht="38.25">
      <c r="A14" s="10" t="s">
        <v>697</v>
      </c>
      <c r="B14" s="19" t="s">
        <v>754</v>
      </c>
      <c r="C14" s="12" t="s">
        <v>759</v>
      </c>
      <c r="D14" s="12"/>
      <c r="E14" s="12"/>
      <c r="F14" s="57">
        <f aca="true" t="shared" si="1" ref="F14:H15">F15</f>
        <v>2857.9</v>
      </c>
      <c r="G14" s="57">
        <f t="shared" si="1"/>
        <v>3134.8900000000003</v>
      </c>
      <c r="H14" s="57">
        <f t="shared" si="1"/>
        <v>3134.8900000000003</v>
      </c>
    </row>
    <row r="15" spans="1:8" s="34" customFormat="1" ht="12.75">
      <c r="A15" s="10" t="s">
        <v>676</v>
      </c>
      <c r="B15" s="71" t="s">
        <v>751</v>
      </c>
      <c r="C15" s="12" t="s">
        <v>759</v>
      </c>
      <c r="D15" s="72" t="s">
        <v>783</v>
      </c>
      <c r="E15" s="12"/>
      <c r="F15" s="57">
        <f t="shared" si="1"/>
        <v>2857.9</v>
      </c>
      <c r="G15" s="57">
        <f t="shared" si="1"/>
        <v>3134.8900000000003</v>
      </c>
      <c r="H15" s="57">
        <f t="shared" si="1"/>
        <v>3134.8900000000003</v>
      </c>
    </row>
    <row r="16" spans="1:8" s="34" customFormat="1" ht="12.75">
      <c r="A16" s="10" t="s">
        <v>98</v>
      </c>
      <c r="B16" s="8" t="s">
        <v>752</v>
      </c>
      <c r="C16" s="10" t="s">
        <v>759</v>
      </c>
      <c r="D16" s="27" t="s">
        <v>782</v>
      </c>
      <c r="E16" s="10"/>
      <c r="F16" s="58">
        <f>F20+F23+F17</f>
        <v>2857.9</v>
      </c>
      <c r="G16" s="58">
        <f>G20+G23+G17</f>
        <v>3134.8900000000003</v>
      </c>
      <c r="H16" s="58">
        <f>H20+H23+H17</f>
        <v>3134.8900000000003</v>
      </c>
    </row>
    <row r="17" spans="1:8" s="34" customFormat="1" ht="38.25">
      <c r="A17" s="10" t="s">
        <v>99</v>
      </c>
      <c r="B17" s="9" t="s">
        <v>753</v>
      </c>
      <c r="C17" s="10" t="s">
        <v>759</v>
      </c>
      <c r="D17" s="28" t="s">
        <v>990</v>
      </c>
      <c r="E17" s="10"/>
      <c r="F17" s="58">
        <f aca="true" t="shared" si="2" ref="F17:H21">F18</f>
        <v>1032</v>
      </c>
      <c r="G17" s="58">
        <f t="shared" si="2"/>
        <v>1032</v>
      </c>
      <c r="H17" s="58">
        <f t="shared" si="2"/>
        <v>1032</v>
      </c>
    </row>
    <row r="18" spans="1:8" s="34" customFormat="1" ht="51">
      <c r="A18" s="10" t="s">
        <v>100</v>
      </c>
      <c r="B18" s="20" t="s">
        <v>727</v>
      </c>
      <c r="C18" s="10" t="s">
        <v>759</v>
      </c>
      <c r="D18" s="28" t="s">
        <v>990</v>
      </c>
      <c r="E18" s="10" t="s">
        <v>724</v>
      </c>
      <c r="F18" s="58">
        <f t="shared" si="2"/>
        <v>1032</v>
      </c>
      <c r="G18" s="58">
        <f t="shared" si="2"/>
        <v>1032</v>
      </c>
      <c r="H18" s="58">
        <f t="shared" si="2"/>
        <v>1032</v>
      </c>
    </row>
    <row r="19" spans="1:8" s="34" customFormat="1" ht="25.5">
      <c r="A19" s="10" t="s">
        <v>101</v>
      </c>
      <c r="B19" s="20" t="s">
        <v>796</v>
      </c>
      <c r="C19" s="10" t="s">
        <v>759</v>
      </c>
      <c r="D19" s="28" t="s">
        <v>990</v>
      </c>
      <c r="E19" s="10" t="s">
        <v>725</v>
      </c>
      <c r="F19" s="58">
        <v>1032</v>
      </c>
      <c r="G19" s="58">
        <v>1032</v>
      </c>
      <c r="H19" s="58">
        <v>1032</v>
      </c>
    </row>
    <row r="20" spans="1:8" s="36" customFormat="1" ht="25.5">
      <c r="A20" s="10" t="s">
        <v>221</v>
      </c>
      <c r="B20" s="9" t="s">
        <v>755</v>
      </c>
      <c r="C20" s="10" t="s">
        <v>759</v>
      </c>
      <c r="D20" s="28" t="s">
        <v>786</v>
      </c>
      <c r="E20" s="10"/>
      <c r="F20" s="58">
        <f t="shared" si="2"/>
        <v>156</v>
      </c>
      <c r="G20" s="58">
        <f t="shared" si="2"/>
        <v>156</v>
      </c>
      <c r="H20" s="58">
        <f t="shared" si="2"/>
        <v>156</v>
      </c>
    </row>
    <row r="21" spans="1:8" s="36" customFormat="1" ht="51">
      <c r="A21" s="10" t="s">
        <v>102</v>
      </c>
      <c r="B21" s="20" t="s">
        <v>727</v>
      </c>
      <c r="C21" s="10" t="s">
        <v>759</v>
      </c>
      <c r="D21" s="28" t="s">
        <v>786</v>
      </c>
      <c r="E21" s="10" t="s">
        <v>724</v>
      </c>
      <c r="F21" s="58">
        <f t="shared" si="2"/>
        <v>156</v>
      </c>
      <c r="G21" s="58">
        <f t="shared" si="2"/>
        <v>156</v>
      </c>
      <c r="H21" s="58">
        <f t="shared" si="2"/>
        <v>156</v>
      </c>
    </row>
    <row r="22" spans="1:8" s="36" customFormat="1" ht="25.5">
      <c r="A22" s="10" t="s">
        <v>103</v>
      </c>
      <c r="B22" s="20" t="s">
        <v>777</v>
      </c>
      <c r="C22" s="10" t="s">
        <v>759</v>
      </c>
      <c r="D22" s="28" t="s">
        <v>786</v>
      </c>
      <c r="E22" s="10" t="s">
        <v>725</v>
      </c>
      <c r="F22" s="58">
        <v>156</v>
      </c>
      <c r="G22" s="58">
        <v>156</v>
      </c>
      <c r="H22" s="58">
        <v>156</v>
      </c>
    </row>
    <row r="23" spans="1:8" s="36" customFormat="1" ht="38.25">
      <c r="A23" s="10" t="s">
        <v>104</v>
      </c>
      <c r="B23" s="9" t="s">
        <v>756</v>
      </c>
      <c r="C23" s="10" t="s">
        <v>759</v>
      </c>
      <c r="D23" s="28" t="s">
        <v>787</v>
      </c>
      <c r="E23" s="10"/>
      <c r="F23" s="58">
        <f>F24+F26</f>
        <v>1669.9</v>
      </c>
      <c r="G23" s="58">
        <f>G24+G26</f>
        <v>1946.89</v>
      </c>
      <c r="H23" s="58">
        <f>H24+H26</f>
        <v>1946.89</v>
      </c>
    </row>
    <row r="24" spans="1:8" s="36" customFormat="1" ht="51">
      <c r="A24" s="10" t="s">
        <v>105</v>
      </c>
      <c r="B24" s="20" t="s">
        <v>727</v>
      </c>
      <c r="C24" s="10" t="s">
        <v>759</v>
      </c>
      <c r="D24" s="28" t="s">
        <v>787</v>
      </c>
      <c r="E24" s="10" t="s">
        <v>724</v>
      </c>
      <c r="F24" s="58">
        <f>F25</f>
        <v>1229.9</v>
      </c>
      <c r="G24" s="58">
        <f>G25</f>
        <v>1235.7</v>
      </c>
      <c r="H24" s="58">
        <f>H25</f>
        <v>1235.7</v>
      </c>
    </row>
    <row r="25" spans="1:8" s="36" customFormat="1" ht="25.5">
      <c r="A25" s="10" t="s">
        <v>106</v>
      </c>
      <c r="B25" s="30" t="s">
        <v>777</v>
      </c>
      <c r="C25" s="29" t="s">
        <v>759</v>
      </c>
      <c r="D25" s="31" t="s">
        <v>787</v>
      </c>
      <c r="E25" s="29" t="s">
        <v>725</v>
      </c>
      <c r="F25" s="58">
        <v>1229.9</v>
      </c>
      <c r="G25" s="58">
        <v>1235.7</v>
      </c>
      <c r="H25" s="58">
        <v>1235.7</v>
      </c>
    </row>
    <row r="26" spans="1:8" s="36" customFormat="1" ht="25.5">
      <c r="A26" s="10" t="s">
        <v>107</v>
      </c>
      <c r="B26" s="6" t="s">
        <v>683</v>
      </c>
      <c r="C26" s="10" t="s">
        <v>759</v>
      </c>
      <c r="D26" s="28" t="s">
        <v>787</v>
      </c>
      <c r="E26" s="10" t="s">
        <v>674</v>
      </c>
      <c r="F26" s="58">
        <f>F27</f>
        <v>440</v>
      </c>
      <c r="G26" s="58">
        <f>G27</f>
        <v>711.19</v>
      </c>
      <c r="H26" s="58">
        <f>H27</f>
        <v>711.19</v>
      </c>
    </row>
    <row r="27" spans="1:8" s="36" customFormat="1" ht="25.5">
      <c r="A27" s="10" t="s">
        <v>108</v>
      </c>
      <c r="B27" s="6" t="s">
        <v>684</v>
      </c>
      <c r="C27" s="10" t="s">
        <v>759</v>
      </c>
      <c r="D27" s="28" t="s">
        <v>787</v>
      </c>
      <c r="E27" s="10" t="s">
        <v>667</v>
      </c>
      <c r="F27" s="58">
        <v>440</v>
      </c>
      <c r="G27" s="58">
        <v>711.19</v>
      </c>
      <c r="H27" s="59">
        <v>711.19</v>
      </c>
    </row>
    <row r="28" spans="1:8" s="36" customFormat="1" ht="38.25">
      <c r="A28" s="10" t="s">
        <v>109</v>
      </c>
      <c r="B28" s="32" t="s">
        <v>762</v>
      </c>
      <c r="C28" s="33" t="s">
        <v>4</v>
      </c>
      <c r="D28" s="33"/>
      <c r="E28" s="33"/>
      <c r="F28" s="57">
        <f>F29+F36+F43</f>
        <v>21120.600000000002</v>
      </c>
      <c r="G28" s="57">
        <f>G29+G36+G43</f>
        <v>20275.8</v>
      </c>
      <c r="H28" s="57">
        <f>H29+H36+H43</f>
        <v>20275.8</v>
      </c>
    </row>
    <row r="29" spans="1:8" s="34" customFormat="1" ht="25.5">
      <c r="A29" s="10" t="s">
        <v>110</v>
      </c>
      <c r="B29" s="70" t="s">
        <v>763</v>
      </c>
      <c r="C29" s="33" t="s">
        <v>4</v>
      </c>
      <c r="D29" s="33" t="s">
        <v>788</v>
      </c>
      <c r="E29" s="33"/>
      <c r="F29" s="57">
        <f aca="true" t="shared" si="3" ref="F29:H30">F30</f>
        <v>1654.4</v>
      </c>
      <c r="G29" s="57">
        <f t="shared" si="3"/>
        <v>1691.1</v>
      </c>
      <c r="H29" s="57">
        <f t="shared" si="3"/>
        <v>1691.1</v>
      </c>
    </row>
    <row r="30" spans="1:8" s="36" customFormat="1" ht="25.5">
      <c r="A30" s="10" t="s">
        <v>111</v>
      </c>
      <c r="B30" s="35" t="s">
        <v>764</v>
      </c>
      <c r="C30" s="29" t="s">
        <v>4</v>
      </c>
      <c r="D30" s="29" t="s">
        <v>789</v>
      </c>
      <c r="E30" s="29"/>
      <c r="F30" s="58">
        <f t="shared" si="3"/>
        <v>1654.4</v>
      </c>
      <c r="G30" s="56">
        <f t="shared" si="3"/>
        <v>1691.1</v>
      </c>
      <c r="H30" s="56">
        <f t="shared" si="3"/>
        <v>1691.1</v>
      </c>
    </row>
    <row r="31" spans="1:8" s="36" customFormat="1" ht="76.5">
      <c r="A31" s="10" t="s">
        <v>112</v>
      </c>
      <c r="B31" s="43" t="s">
        <v>0</v>
      </c>
      <c r="C31" s="29" t="s">
        <v>4</v>
      </c>
      <c r="D31" s="29" t="s">
        <v>790</v>
      </c>
      <c r="E31" s="29"/>
      <c r="F31" s="58">
        <f>F32+F34</f>
        <v>1654.4</v>
      </c>
      <c r="G31" s="56">
        <f>G32+G34</f>
        <v>1691.1</v>
      </c>
      <c r="H31" s="56">
        <f>H32+H34</f>
        <v>1691.1</v>
      </c>
    </row>
    <row r="32" spans="1:8" s="36" customFormat="1" ht="51">
      <c r="A32" s="10" t="s">
        <v>222</v>
      </c>
      <c r="B32" s="30" t="s">
        <v>727</v>
      </c>
      <c r="C32" s="29" t="s">
        <v>4</v>
      </c>
      <c r="D32" s="29" t="s">
        <v>790</v>
      </c>
      <c r="E32" s="29" t="s">
        <v>724</v>
      </c>
      <c r="F32" s="58">
        <f>F33</f>
        <v>1652.4</v>
      </c>
      <c r="G32" s="56">
        <f>G33</f>
        <v>1689.1</v>
      </c>
      <c r="H32" s="56">
        <f>H33</f>
        <v>1689.1</v>
      </c>
    </row>
    <row r="33" spans="1:8" s="36" customFormat="1" ht="25.5">
      <c r="A33" s="10" t="s">
        <v>223</v>
      </c>
      <c r="B33" s="30" t="s">
        <v>777</v>
      </c>
      <c r="C33" s="29" t="s">
        <v>4</v>
      </c>
      <c r="D33" s="29" t="s">
        <v>790</v>
      </c>
      <c r="E33" s="29" t="s">
        <v>725</v>
      </c>
      <c r="F33" s="60">
        <v>1652.4</v>
      </c>
      <c r="G33" s="61">
        <v>1689.1</v>
      </c>
      <c r="H33" s="61">
        <v>1689.1</v>
      </c>
    </row>
    <row r="34" spans="1:8" s="36" customFormat="1" ht="25.5">
      <c r="A34" s="10" t="s">
        <v>224</v>
      </c>
      <c r="B34" s="35" t="s">
        <v>683</v>
      </c>
      <c r="C34" s="29" t="s">
        <v>4</v>
      </c>
      <c r="D34" s="29" t="s">
        <v>790</v>
      </c>
      <c r="E34" s="29" t="s">
        <v>674</v>
      </c>
      <c r="F34" s="60">
        <f>F35</f>
        <v>2</v>
      </c>
      <c r="G34" s="61">
        <f>G35</f>
        <v>2</v>
      </c>
      <c r="H34" s="61">
        <f>H35</f>
        <v>2</v>
      </c>
    </row>
    <row r="35" spans="1:8" s="40" customFormat="1" ht="25.5">
      <c r="A35" s="10" t="s">
        <v>225</v>
      </c>
      <c r="B35" s="35" t="s">
        <v>684</v>
      </c>
      <c r="C35" s="29" t="s">
        <v>4</v>
      </c>
      <c r="D35" s="29" t="s">
        <v>790</v>
      </c>
      <c r="E35" s="29" t="s">
        <v>667</v>
      </c>
      <c r="F35" s="60">
        <v>2</v>
      </c>
      <c r="G35" s="61">
        <v>2</v>
      </c>
      <c r="H35" s="61">
        <v>2</v>
      </c>
    </row>
    <row r="36" spans="1:8" s="34" customFormat="1" ht="38.25">
      <c r="A36" s="10" t="s">
        <v>226</v>
      </c>
      <c r="B36" s="45" t="s">
        <v>732</v>
      </c>
      <c r="C36" s="33" t="s">
        <v>4</v>
      </c>
      <c r="D36" s="33" t="s">
        <v>791</v>
      </c>
      <c r="E36" s="33"/>
      <c r="F36" s="62">
        <f aca="true" t="shared" si="4" ref="F36:H37">F37</f>
        <v>1716.5</v>
      </c>
      <c r="G36" s="68">
        <f t="shared" si="4"/>
        <v>2086.5</v>
      </c>
      <c r="H36" s="68">
        <f t="shared" si="4"/>
        <v>2086.5</v>
      </c>
    </row>
    <row r="37" spans="1:8" s="36" customFormat="1" ht="25.5">
      <c r="A37" s="10" t="s">
        <v>227</v>
      </c>
      <c r="B37" s="35" t="s">
        <v>747</v>
      </c>
      <c r="C37" s="29" t="s">
        <v>4</v>
      </c>
      <c r="D37" s="29" t="s">
        <v>792</v>
      </c>
      <c r="E37" s="29"/>
      <c r="F37" s="60">
        <f t="shared" si="4"/>
        <v>1716.5</v>
      </c>
      <c r="G37" s="61">
        <f t="shared" si="4"/>
        <v>2086.5</v>
      </c>
      <c r="H37" s="61">
        <f t="shared" si="4"/>
        <v>2086.5</v>
      </c>
    </row>
    <row r="38" spans="1:8" s="36" customFormat="1" ht="76.5">
      <c r="A38" s="10" t="s">
        <v>228</v>
      </c>
      <c r="B38" s="35" t="s">
        <v>213</v>
      </c>
      <c r="C38" s="29" t="s">
        <v>4</v>
      </c>
      <c r="D38" s="29" t="s">
        <v>793</v>
      </c>
      <c r="E38" s="29"/>
      <c r="F38" s="60">
        <f>F39+F41</f>
        <v>1716.5</v>
      </c>
      <c r="G38" s="61">
        <f>G39+G41</f>
        <v>2086.5</v>
      </c>
      <c r="H38" s="61">
        <f>H39+H41</f>
        <v>2086.5</v>
      </c>
    </row>
    <row r="39" spans="1:8" s="36" customFormat="1" ht="51">
      <c r="A39" s="10" t="s">
        <v>229</v>
      </c>
      <c r="B39" s="30" t="s">
        <v>727</v>
      </c>
      <c r="C39" s="29" t="s">
        <v>4</v>
      </c>
      <c r="D39" s="29" t="s">
        <v>793</v>
      </c>
      <c r="E39" s="29" t="s">
        <v>724</v>
      </c>
      <c r="F39" s="60">
        <f>F40</f>
        <v>1714.5</v>
      </c>
      <c r="G39" s="61">
        <f>G40</f>
        <v>2084.5</v>
      </c>
      <c r="H39" s="61">
        <f>H40</f>
        <v>2084.5</v>
      </c>
    </row>
    <row r="40" spans="1:8" s="36" customFormat="1" ht="25.5">
      <c r="A40" s="10" t="s">
        <v>230</v>
      </c>
      <c r="B40" s="30" t="s">
        <v>777</v>
      </c>
      <c r="C40" s="29" t="s">
        <v>4</v>
      </c>
      <c r="D40" s="29" t="s">
        <v>793</v>
      </c>
      <c r="E40" s="29" t="s">
        <v>725</v>
      </c>
      <c r="F40" s="60">
        <v>1714.5</v>
      </c>
      <c r="G40" s="61">
        <v>2084.5</v>
      </c>
      <c r="H40" s="61">
        <v>2084.5</v>
      </c>
    </row>
    <row r="41" spans="1:8" s="36" customFormat="1" ht="25.5">
      <c r="A41" s="10" t="s">
        <v>231</v>
      </c>
      <c r="B41" s="35" t="s">
        <v>683</v>
      </c>
      <c r="C41" s="29" t="s">
        <v>4</v>
      </c>
      <c r="D41" s="29" t="s">
        <v>793</v>
      </c>
      <c r="E41" s="29" t="s">
        <v>674</v>
      </c>
      <c r="F41" s="60">
        <f>F42</f>
        <v>2</v>
      </c>
      <c r="G41" s="61">
        <f>G42</f>
        <v>2</v>
      </c>
      <c r="H41" s="61">
        <f>H42</f>
        <v>2</v>
      </c>
    </row>
    <row r="42" spans="1:8" s="40" customFormat="1" ht="25.5">
      <c r="A42" s="10" t="s">
        <v>232</v>
      </c>
      <c r="B42" s="35" t="s">
        <v>684</v>
      </c>
      <c r="C42" s="29" t="s">
        <v>4</v>
      </c>
      <c r="D42" s="29" t="s">
        <v>793</v>
      </c>
      <c r="E42" s="29" t="s">
        <v>667</v>
      </c>
      <c r="F42" s="60">
        <v>2</v>
      </c>
      <c r="G42" s="61">
        <v>2</v>
      </c>
      <c r="H42" s="61">
        <v>2</v>
      </c>
    </row>
    <row r="43" spans="1:8" s="34" customFormat="1" ht="25.5">
      <c r="A43" s="10" t="s">
        <v>233</v>
      </c>
      <c r="B43" s="70" t="s">
        <v>1</v>
      </c>
      <c r="C43" s="33" t="s">
        <v>4</v>
      </c>
      <c r="D43" s="42" t="s">
        <v>785</v>
      </c>
      <c r="E43" s="33"/>
      <c r="F43" s="57">
        <f>F44</f>
        <v>17749.7</v>
      </c>
      <c r="G43" s="65">
        <f>G44</f>
        <v>16498.2</v>
      </c>
      <c r="H43" s="65">
        <f>H44</f>
        <v>16498.2</v>
      </c>
    </row>
    <row r="44" spans="1:8" s="36" customFormat="1" ht="21" customHeight="1">
      <c r="A44" s="10" t="s">
        <v>234</v>
      </c>
      <c r="B44" s="37" t="s">
        <v>2</v>
      </c>
      <c r="C44" s="29" t="s">
        <v>4</v>
      </c>
      <c r="D44" s="31" t="s">
        <v>784</v>
      </c>
      <c r="E44" s="29"/>
      <c r="F44" s="58">
        <f>F45+F52</f>
        <v>17749.7</v>
      </c>
      <c r="G44" s="58">
        <f>G45+G52</f>
        <v>16498.2</v>
      </c>
      <c r="H44" s="58">
        <f>H45+H52</f>
        <v>16498.2</v>
      </c>
    </row>
    <row r="45" spans="1:8" s="36" customFormat="1" ht="38.25">
      <c r="A45" s="10" t="s">
        <v>235</v>
      </c>
      <c r="B45" s="37" t="s">
        <v>3</v>
      </c>
      <c r="C45" s="29" t="s">
        <v>4</v>
      </c>
      <c r="D45" s="31" t="s">
        <v>794</v>
      </c>
      <c r="E45" s="29"/>
      <c r="F45" s="58">
        <f>F46+F48+F50</f>
        <v>17531</v>
      </c>
      <c r="G45" s="56">
        <f>G46+G48+G50</f>
        <v>16498.2</v>
      </c>
      <c r="H45" s="56">
        <f>H46+H48+H50</f>
        <v>16498.2</v>
      </c>
    </row>
    <row r="46" spans="1:8" s="36" customFormat="1" ht="118.5" customHeight="1">
      <c r="A46" s="10" t="s">
        <v>236</v>
      </c>
      <c r="B46" s="30" t="s">
        <v>727</v>
      </c>
      <c r="C46" s="29" t="s">
        <v>4</v>
      </c>
      <c r="D46" s="31" t="s">
        <v>794</v>
      </c>
      <c r="E46" s="29" t="s">
        <v>724</v>
      </c>
      <c r="F46" s="58">
        <f>F47</f>
        <v>11233.7</v>
      </c>
      <c r="G46" s="56">
        <f>G47</f>
        <v>11233.7</v>
      </c>
      <c r="H46" s="56">
        <f>H47</f>
        <v>11233.7</v>
      </c>
    </row>
    <row r="47" spans="1:8" s="36" customFormat="1" ht="25.5">
      <c r="A47" s="10" t="s">
        <v>237</v>
      </c>
      <c r="B47" s="30" t="s">
        <v>777</v>
      </c>
      <c r="C47" s="29" t="s">
        <v>4</v>
      </c>
      <c r="D47" s="31" t="s">
        <v>794</v>
      </c>
      <c r="E47" s="29" t="s">
        <v>725</v>
      </c>
      <c r="F47" s="60">
        <v>11233.7</v>
      </c>
      <c r="G47" s="61">
        <v>11233.7</v>
      </c>
      <c r="H47" s="61">
        <v>11233.7</v>
      </c>
    </row>
    <row r="48" spans="1:8" s="36" customFormat="1" ht="25.5">
      <c r="A48" s="10" t="s">
        <v>238</v>
      </c>
      <c r="B48" s="35" t="s">
        <v>683</v>
      </c>
      <c r="C48" s="29" t="s">
        <v>4</v>
      </c>
      <c r="D48" s="31" t="s">
        <v>794</v>
      </c>
      <c r="E48" s="29" t="s">
        <v>674</v>
      </c>
      <c r="F48" s="58">
        <f>F49</f>
        <v>6273.5</v>
      </c>
      <c r="G48" s="56">
        <f>G49</f>
        <v>5240.7</v>
      </c>
      <c r="H48" s="56">
        <f>H49</f>
        <v>5240.7</v>
      </c>
    </row>
    <row r="49" spans="1:8" s="40" customFormat="1" ht="25.5">
      <c r="A49" s="10" t="s">
        <v>239</v>
      </c>
      <c r="B49" s="35" t="s">
        <v>684</v>
      </c>
      <c r="C49" s="29" t="s">
        <v>4</v>
      </c>
      <c r="D49" s="31" t="s">
        <v>794</v>
      </c>
      <c r="E49" s="29" t="s">
        <v>667</v>
      </c>
      <c r="F49" s="60">
        <v>6273.5</v>
      </c>
      <c r="G49" s="61">
        <v>5240.7</v>
      </c>
      <c r="H49" s="61">
        <v>5240.7</v>
      </c>
    </row>
    <row r="50" spans="1:8" s="34" customFormat="1" ht="12.75">
      <c r="A50" s="10" t="s">
        <v>240</v>
      </c>
      <c r="B50" s="30" t="s">
        <v>757</v>
      </c>
      <c r="C50" s="29" t="s">
        <v>4</v>
      </c>
      <c r="D50" s="31" t="s">
        <v>794</v>
      </c>
      <c r="E50" s="29" t="s">
        <v>760</v>
      </c>
      <c r="F50" s="58">
        <f>F51</f>
        <v>23.8</v>
      </c>
      <c r="G50" s="56">
        <f>G51</f>
        <v>23.8</v>
      </c>
      <c r="H50" s="56">
        <f>H51</f>
        <v>23.8</v>
      </c>
    </row>
    <row r="51" spans="1:8" s="36" customFormat="1" ht="12.75">
      <c r="A51" s="10" t="s">
        <v>241</v>
      </c>
      <c r="B51" s="30" t="s">
        <v>758</v>
      </c>
      <c r="C51" s="29" t="s">
        <v>4</v>
      </c>
      <c r="D51" s="31" t="s">
        <v>794</v>
      </c>
      <c r="E51" s="29" t="s">
        <v>761</v>
      </c>
      <c r="F51" s="60">
        <v>23.8</v>
      </c>
      <c r="G51" s="61">
        <v>23.8</v>
      </c>
      <c r="H51" s="61">
        <v>23.8</v>
      </c>
    </row>
    <row r="52" spans="1:8" s="36" customFormat="1" ht="63.75">
      <c r="A52" s="10" t="s">
        <v>1006</v>
      </c>
      <c r="B52" s="30" t="s">
        <v>795</v>
      </c>
      <c r="C52" s="29" t="s">
        <v>4</v>
      </c>
      <c r="D52" s="31" t="s">
        <v>1122</v>
      </c>
      <c r="E52" s="29"/>
      <c r="F52" s="60">
        <f aca="true" t="shared" si="5" ref="F52:H53">F53</f>
        <v>218.7</v>
      </c>
      <c r="G52" s="60">
        <f t="shared" si="5"/>
        <v>0</v>
      </c>
      <c r="H52" s="60">
        <f t="shared" si="5"/>
        <v>0</v>
      </c>
    </row>
    <row r="53" spans="1:8" s="36" customFormat="1" ht="51">
      <c r="A53" s="10" t="s">
        <v>1007</v>
      </c>
      <c r="B53" s="30" t="s">
        <v>727</v>
      </c>
      <c r="C53" s="29" t="s">
        <v>4</v>
      </c>
      <c r="D53" s="31" t="s">
        <v>1122</v>
      </c>
      <c r="E53" s="29" t="s">
        <v>724</v>
      </c>
      <c r="F53" s="60">
        <f t="shared" si="5"/>
        <v>218.7</v>
      </c>
      <c r="G53" s="61">
        <f t="shared" si="5"/>
        <v>0</v>
      </c>
      <c r="H53" s="61">
        <f t="shared" si="5"/>
        <v>0</v>
      </c>
    </row>
    <row r="54" spans="1:8" s="36" customFormat="1" ht="25.5">
      <c r="A54" s="10" t="s">
        <v>242</v>
      </c>
      <c r="B54" s="30" t="s">
        <v>796</v>
      </c>
      <c r="C54" s="29" t="s">
        <v>4</v>
      </c>
      <c r="D54" s="31" t="s">
        <v>1122</v>
      </c>
      <c r="E54" s="29" t="s">
        <v>725</v>
      </c>
      <c r="F54" s="60">
        <v>218.7</v>
      </c>
      <c r="G54" s="61">
        <v>0</v>
      </c>
      <c r="H54" s="61">
        <v>0</v>
      </c>
    </row>
    <row r="55" spans="1:8" s="36" customFormat="1" ht="12.75">
      <c r="A55" s="10" t="s">
        <v>1008</v>
      </c>
      <c r="B55" s="45" t="s">
        <v>797</v>
      </c>
      <c r="C55" s="33" t="s">
        <v>799</v>
      </c>
      <c r="D55" s="42"/>
      <c r="E55" s="33"/>
      <c r="F55" s="62">
        <f aca="true" t="shared" si="6" ref="F55:H59">SUM(F56)</f>
        <v>4.1</v>
      </c>
      <c r="G55" s="62">
        <f t="shared" si="6"/>
        <v>0</v>
      </c>
      <c r="H55" s="62">
        <f t="shared" si="6"/>
        <v>0</v>
      </c>
    </row>
    <row r="56" spans="1:8" s="36" customFormat="1" ht="25.5">
      <c r="A56" s="10" t="s">
        <v>1009</v>
      </c>
      <c r="B56" s="70" t="s">
        <v>1</v>
      </c>
      <c r="C56" s="33" t="s">
        <v>799</v>
      </c>
      <c r="D56" s="42" t="s">
        <v>785</v>
      </c>
      <c r="E56" s="33"/>
      <c r="F56" s="62">
        <f t="shared" si="6"/>
        <v>4.1</v>
      </c>
      <c r="G56" s="62">
        <f t="shared" si="6"/>
        <v>0</v>
      </c>
      <c r="H56" s="62">
        <f t="shared" si="6"/>
        <v>0</v>
      </c>
    </row>
    <row r="57" spans="1:8" s="36" customFormat="1" ht="12.75">
      <c r="A57" s="10" t="s">
        <v>1010</v>
      </c>
      <c r="B57" s="37" t="s">
        <v>2</v>
      </c>
      <c r="C57" s="29" t="s">
        <v>799</v>
      </c>
      <c r="D57" s="31" t="s">
        <v>784</v>
      </c>
      <c r="E57" s="29"/>
      <c r="F57" s="60">
        <f t="shared" si="6"/>
        <v>4.1</v>
      </c>
      <c r="G57" s="60">
        <f t="shared" si="6"/>
        <v>0</v>
      </c>
      <c r="H57" s="60">
        <f t="shared" si="6"/>
        <v>0</v>
      </c>
    </row>
    <row r="58" spans="1:8" s="36" customFormat="1" ht="63.75">
      <c r="A58" s="10" t="s">
        <v>1011</v>
      </c>
      <c r="B58" s="35" t="s">
        <v>798</v>
      </c>
      <c r="C58" s="29" t="s">
        <v>799</v>
      </c>
      <c r="D58" s="31" t="s">
        <v>800</v>
      </c>
      <c r="E58" s="29"/>
      <c r="F58" s="60">
        <f t="shared" si="6"/>
        <v>4.1</v>
      </c>
      <c r="G58" s="60">
        <f t="shared" si="6"/>
        <v>0</v>
      </c>
      <c r="H58" s="60">
        <f t="shared" si="6"/>
        <v>0</v>
      </c>
    </row>
    <row r="59" spans="1:8" s="36" customFormat="1" ht="25.5">
      <c r="A59" s="10" t="s">
        <v>1012</v>
      </c>
      <c r="B59" s="35" t="s">
        <v>683</v>
      </c>
      <c r="C59" s="29" t="s">
        <v>799</v>
      </c>
      <c r="D59" s="31" t="s">
        <v>800</v>
      </c>
      <c r="E59" s="29" t="s">
        <v>674</v>
      </c>
      <c r="F59" s="60">
        <f t="shared" si="6"/>
        <v>4.1</v>
      </c>
      <c r="G59" s="60">
        <f t="shared" si="6"/>
        <v>0</v>
      </c>
      <c r="H59" s="60">
        <f t="shared" si="6"/>
        <v>0</v>
      </c>
    </row>
    <row r="60" spans="1:8" s="36" customFormat="1" ht="25.5">
      <c r="A60" s="10" t="s">
        <v>1013</v>
      </c>
      <c r="B60" s="35" t="s">
        <v>684</v>
      </c>
      <c r="C60" s="29" t="s">
        <v>799</v>
      </c>
      <c r="D60" s="31" t="s">
        <v>800</v>
      </c>
      <c r="E60" s="29" t="s">
        <v>667</v>
      </c>
      <c r="F60" s="60">
        <v>4.1</v>
      </c>
      <c r="G60" s="61">
        <v>0</v>
      </c>
      <c r="H60" s="61">
        <v>0</v>
      </c>
    </row>
    <row r="61" spans="1:8" s="36" customFormat="1" ht="38.25">
      <c r="A61" s="10" t="s">
        <v>1014</v>
      </c>
      <c r="B61" s="32" t="s">
        <v>776</v>
      </c>
      <c r="C61" s="33" t="s">
        <v>723</v>
      </c>
      <c r="D61" s="33"/>
      <c r="E61" s="33"/>
      <c r="F61" s="57">
        <f>F71+F62</f>
        <v>7203.8</v>
      </c>
      <c r="G61" s="57">
        <f>G71+G62</f>
        <v>7248.8</v>
      </c>
      <c r="H61" s="57">
        <f>H71+H62</f>
        <v>7248.8</v>
      </c>
    </row>
    <row r="62" spans="1:8" s="36" customFormat="1" ht="25.5">
      <c r="A62" s="10" t="s">
        <v>113</v>
      </c>
      <c r="B62" s="45" t="s">
        <v>707</v>
      </c>
      <c r="C62" s="33" t="s">
        <v>723</v>
      </c>
      <c r="D62" s="33" t="s">
        <v>801</v>
      </c>
      <c r="E62" s="33"/>
      <c r="F62" s="57">
        <f>F63</f>
        <v>6148.8</v>
      </c>
      <c r="G62" s="57">
        <f>G63</f>
        <v>6188.8</v>
      </c>
      <c r="H62" s="57">
        <f>H63</f>
        <v>6188.8</v>
      </c>
    </row>
    <row r="63" spans="1:8" s="3" customFormat="1" ht="25.5">
      <c r="A63" s="10" t="s">
        <v>1015</v>
      </c>
      <c r="B63" s="35" t="s">
        <v>747</v>
      </c>
      <c r="C63" s="29" t="s">
        <v>723</v>
      </c>
      <c r="D63" s="29" t="s">
        <v>802</v>
      </c>
      <c r="E63" s="29"/>
      <c r="F63" s="58">
        <f>SUM(F64)</f>
        <v>6148.8</v>
      </c>
      <c r="G63" s="56">
        <f>SUM(G64)</f>
        <v>6188.8</v>
      </c>
      <c r="H63" s="56">
        <f>SUM(H64)</f>
        <v>6188.8</v>
      </c>
    </row>
    <row r="64" spans="1:8" s="3" customFormat="1" ht="63.75">
      <c r="A64" s="10" t="s">
        <v>1016</v>
      </c>
      <c r="B64" s="35" t="s">
        <v>778</v>
      </c>
      <c r="C64" s="29" t="s">
        <v>723</v>
      </c>
      <c r="D64" s="29" t="s">
        <v>803</v>
      </c>
      <c r="E64" s="29"/>
      <c r="F64" s="58">
        <f>F65+F67+F69</f>
        <v>6148.8</v>
      </c>
      <c r="G64" s="56">
        <f>G65+G67+G69</f>
        <v>6188.8</v>
      </c>
      <c r="H64" s="56">
        <f>H65+H67+H69</f>
        <v>6188.8</v>
      </c>
    </row>
    <row r="65" spans="1:8" s="3" customFormat="1" ht="51">
      <c r="A65" s="10" t="s">
        <v>1017</v>
      </c>
      <c r="B65" s="30" t="s">
        <v>727</v>
      </c>
      <c r="C65" s="29" t="s">
        <v>723</v>
      </c>
      <c r="D65" s="29" t="s">
        <v>803</v>
      </c>
      <c r="E65" s="29" t="s">
        <v>724</v>
      </c>
      <c r="F65" s="58">
        <f>SUM(F66)</f>
        <v>5856.8</v>
      </c>
      <c r="G65" s="56">
        <f>SUM(G66)</f>
        <v>5856.8</v>
      </c>
      <c r="H65" s="56">
        <f>SUM(H66)</f>
        <v>5856.8</v>
      </c>
    </row>
    <row r="66" spans="1:8" s="7" customFormat="1" ht="25.5">
      <c r="A66" s="10" t="s">
        <v>1018</v>
      </c>
      <c r="B66" s="30" t="s">
        <v>777</v>
      </c>
      <c r="C66" s="29" t="s">
        <v>723</v>
      </c>
      <c r="D66" s="29" t="s">
        <v>803</v>
      </c>
      <c r="E66" s="29" t="s">
        <v>725</v>
      </c>
      <c r="F66" s="58">
        <v>5856.8</v>
      </c>
      <c r="G66" s="56">
        <v>5856.8</v>
      </c>
      <c r="H66" s="56">
        <v>5856.8</v>
      </c>
    </row>
    <row r="67" spans="1:8" s="3" customFormat="1" ht="25.5">
      <c r="A67" s="10" t="s">
        <v>1019</v>
      </c>
      <c r="B67" s="35" t="s">
        <v>683</v>
      </c>
      <c r="C67" s="29" t="s">
        <v>723</v>
      </c>
      <c r="D67" s="29" t="s">
        <v>803</v>
      </c>
      <c r="E67" s="29" t="s">
        <v>674</v>
      </c>
      <c r="F67" s="58">
        <f>SUM(F68)</f>
        <v>290</v>
      </c>
      <c r="G67" s="56">
        <f>SUM(G68)</f>
        <v>330</v>
      </c>
      <c r="H67" s="56">
        <f>SUM(H68)</f>
        <v>330</v>
      </c>
    </row>
    <row r="68" spans="1:8" s="3" customFormat="1" ht="25.5">
      <c r="A68" s="10" t="s">
        <v>1020</v>
      </c>
      <c r="B68" s="35" t="s">
        <v>684</v>
      </c>
      <c r="C68" s="29" t="s">
        <v>723</v>
      </c>
      <c r="D68" s="29" t="s">
        <v>803</v>
      </c>
      <c r="E68" s="29" t="s">
        <v>667</v>
      </c>
      <c r="F68" s="58">
        <v>290</v>
      </c>
      <c r="G68" s="56">
        <v>330</v>
      </c>
      <c r="H68" s="56">
        <v>330</v>
      </c>
    </row>
    <row r="69" spans="1:8" s="3" customFormat="1" ht="12.75">
      <c r="A69" s="10" t="s">
        <v>1021</v>
      </c>
      <c r="B69" s="30" t="s">
        <v>757</v>
      </c>
      <c r="C69" s="29" t="s">
        <v>723</v>
      </c>
      <c r="D69" s="29" t="s">
        <v>803</v>
      </c>
      <c r="E69" s="29" t="s">
        <v>760</v>
      </c>
      <c r="F69" s="58">
        <f>F70</f>
        <v>2</v>
      </c>
      <c r="G69" s="56">
        <f>G70</f>
        <v>2</v>
      </c>
      <c r="H69" s="56">
        <f>H70</f>
        <v>2</v>
      </c>
    </row>
    <row r="70" spans="1:8" s="3" customFormat="1" ht="12.75">
      <c r="A70" s="10" t="s">
        <v>114</v>
      </c>
      <c r="B70" s="30" t="s">
        <v>758</v>
      </c>
      <c r="C70" s="29" t="s">
        <v>723</v>
      </c>
      <c r="D70" s="29" t="s">
        <v>803</v>
      </c>
      <c r="E70" s="29" t="s">
        <v>761</v>
      </c>
      <c r="F70" s="58">
        <v>2</v>
      </c>
      <c r="G70" s="56">
        <v>2</v>
      </c>
      <c r="H70" s="56">
        <v>2</v>
      </c>
    </row>
    <row r="71" spans="1:8" s="3" customFormat="1" ht="25.5">
      <c r="A71" s="10" t="s">
        <v>115</v>
      </c>
      <c r="B71" s="73" t="s">
        <v>804</v>
      </c>
      <c r="C71" s="12" t="s">
        <v>723</v>
      </c>
      <c r="D71" s="12" t="s">
        <v>805</v>
      </c>
      <c r="E71" s="12"/>
      <c r="F71" s="57">
        <f aca="true" t="shared" si="7" ref="F71:H72">SUM(F72)</f>
        <v>1055</v>
      </c>
      <c r="G71" s="57">
        <f t="shared" si="7"/>
        <v>1060</v>
      </c>
      <c r="H71" s="57">
        <f t="shared" si="7"/>
        <v>1060</v>
      </c>
    </row>
    <row r="72" spans="1:8" s="3" customFormat="1" ht="25.5">
      <c r="A72" s="10" t="s">
        <v>116</v>
      </c>
      <c r="B72" s="6" t="s">
        <v>806</v>
      </c>
      <c r="C72" s="10" t="s">
        <v>723</v>
      </c>
      <c r="D72" s="10" t="s">
        <v>807</v>
      </c>
      <c r="E72" s="10"/>
      <c r="F72" s="58">
        <f t="shared" si="7"/>
        <v>1055</v>
      </c>
      <c r="G72" s="58">
        <f t="shared" si="7"/>
        <v>1060</v>
      </c>
      <c r="H72" s="58">
        <f t="shared" si="7"/>
        <v>1060</v>
      </c>
    </row>
    <row r="73" spans="1:8" s="3" customFormat="1" ht="38.25">
      <c r="A73" s="10" t="s">
        <v>117</v>
      </c>
      <c r="B73" s="9" t="s">
        <v>808</v>
      </c>
      <c r="C73" s="10" t="s">
        <v>723</v>
      </c>
      <c r="D73" s="10" t="s">
        <v>809</v>
      </c>
      <c r="E73" s="10"/>
      <c r="F73" s="58">
        <f>SUM(F74+F76)</f>
        <v>1055</v>
      </c>
      <c r="G73" s="58">
        <f>SUM(G74+G76)</f>
        <v>1060</v>
      </c>
      <c r="H73" s="58">
        <f>SUM(H74+H76)</f>
        <v>1060</v>
      </c>
    </row>
    <row r="74" spans="1:8" s="3" customFormat="1" ht="51">
      <c r="A74" s="10" t="s">
        <v>118</v>
      </c>
      <c r="B74" s="20" t="s">
        <v>727</v>
      </c>
      <c r="C74" s="10" t="s">
        <v>723</v>
      </c>
      <c r="D74" s="10" t="s">
        <v>809</v>
      </c>
      <c r="E74" s="10" t="s">
        <v>724</v>
      </c>
      <c r="F74" s="58">
        <f>F75</f>
        <v>1030</v>
      </c>
      <c r="G74" s="58">
        <f>G75</f>
        <v>1030</v>
      </c>
      <c r="H74" s="58">
        <f>H75</f>
        <v>1030</v>
      </c>
    </row>
    <row r="75" spans="1:8" s="3" customFormat="1" ht="25.5">
      <c r="A75" s="10" t="s">
        <v>119</v>
      </c>
      <c r="B75" s="20" t="s">
        <v>796</v>
      </c>
      <c r="C75" s="10" t="s">
        <v>723</v>
      </c>
      <c r="D75" s="10" t="s">
        <v>809</v>
      </c>
      <c r="E75" s="10" t="s">
        <v>725</v>
      </c>
      <c r="F75" s="58">
        <v>1030</v>
      </c>
      <c r="G75" s="58">
        <v>1030</v>
      </c>
      <c r="H75" s="58">
        <v>1030</v>
      </c>
    </row>
    <row r="76" spans="1:8" s="3" customFormat="1" ht="25.5">
      <c r="A76" s="10" t="s">
        <v>120</v>
      </c>
      <c r="B76" s="6" t="s">
        <v>683</v>
      </c>
      <c r="C76" s="10" t="s">
        <v>723</v>
      </c>
      <c r="D76" s="10" t="s">
        <v>809</v>
      </c>
      <c r="E76" s="10" t="s">
        <v>674</v>
      </c>
      <c r="F76" s="58">
        <f>F77</f>
        <v>25</v>
      </c>
      <c r="G76" s="58">
        <f>G77</f>
        <v>30</v>
      </c>
      <c r="H76" s="58">
        <f>H77</f>
        <v>30</v>
      </c>
    </row>
    <row r="77" spans="1:8" s="3" customFormat="1" ht="25.5">
      <c r="A77" s="10" t="s">
        <v>121</v>
      </c>
      <c r="B77" s="6" t="s">
        <v>684</v>
      </c>
      <c r="C77" s="10" t="s">
        <v>723</v>
      </c>
      <c r="D77" s="10" t="s">
        <v>809</v>
      </c>
      <c r="E77" s="10" t="s">
        <v>667</v>
      </c>
      <c r="F77" s="58">
        <v>25</v>
      </c>
      <c r="G77" s="58">
        <v>30</v>
      </c>
      <c r="H77" s="58">
        <v>30</v>
      </c>
    </row>
    <row r="78" spans="1:8" s="3" customFormat="1" ht="12.75">
      <c r="A78" s="10" t="s">
        <v>122</v>
      </c>
      <c r="B78" s="32" t="s">
        <v>810</v>
      </c>
      <c r="C78" s="33" t="s">
        <v>7</v>
      </c>
      <c r="E78" s="42"/>
      <c r="F78" s="58">
        <f>SUM(F81)</f>
        <v>200</v>
      </c>
      <c r="G78" s="57">
        <f>SUM(G81)</f>
        <v>200</v>
      </c>
      <c r="H78" s="57">
        <f>SUM(H81)</f>
        <v>200</v>
      </c>
    </row>
    <row r="79" spans="1:8" s="3" customFormat="1" ht="25.5">
      <c r="A79" s="10" t="s">
        <v>123</v>
      </c>
      <c r="B79" s="70" t="s">
        <v>1</v>
      </c>
      <c r="C79" s="33" t="s">
        <v>7</v>
      </c>
      <c r="D79" s="42" t="s">
        <v>785</v>
      </c>
      <c r="E79" s="42"/>
      <c r="F79" s="57">
        <f>SUM(F81)</f>
        <v>200</v>
      </c>
      <c r="G79" s="57">
        <f>SUM(G81)</f>
        <v>200</v>
      </c>
      <c r="H79" s="57">
        <f>SUM(H81)</f>
        <v>200</v>
      </c>
    </row>
    <row r="80" spans="1:8" s="7" customFormat="1" ht="12.75">
      <c r="A80" s="10" t="s">
        <v>1022</v>
      </c>
      <c r="B80" s="37" t="s">
        <v>2</v>
      </c>
      <c r="C80" s="29" t="s">
        <v>7</v>
      </c>
      <c r="D80" s="31" t="s">
        <v>784</v>
      </c>
      <c r="E80" s="29"/>
      <c r="F80" s="58">
        <f aca="true" t="shared" si="8" ref="F80:H82">F81</f>
        <v>200</v>
      </c>
      <c r="G80" s="56">
        <f t="shared" si="8"/>
        <v>200</v>
      </c>
      <c r="H80" s="56">
        <f t="shared" si="8"/>
        <v>200</v>
      </c>
    </row>
    <row r="81" spans="1:8" s="3" customFormat="1" ht="51">
      <c r="A81" s="10" t="s">
        <v>1023</v>
      </c>
      <c r="B81" s="37" t="s">
        <v>5</v>
      </c>
      <c r="C81" s="29" t="s">
        <v>7</v>
      </c>
      <c r="D81" s="31" t="s">
        <v>811</v>
      </c>
      <c r="E81" s="29"/>
      <c r="F81" s="58">
        <f t="shared" si="8"/>
        <v>200</v>
      </c>
      <c r="G81" s="56">
        <f t="shared" si="8"/>
        <v>200</v>
      </c>
      <c r="H81" s="56">
        <f t="shared" si="8"/>
        <v>200</v>
      </c>
    </row>
    <row r="82" spans="1:8" s="3" customFormat="1" ht="12.75">
      <c r="A82" s="10" t="s">
        <v>1024</v>
      </c>
      <c r="B82" s="30" t="s">
        <v>757</v>
      </c>
      <c r="C82" s="29" t="s">
        <v>7</v>
      </c>
      <c r="D82" s="31" t="s">
        <v>811</v>
      </c>
      <c r="E82" s="29" t="s">
        <v>760</v>
      </c>
      <c r="F82" s="58">
        <f t="shared" si="8"/>
        <v>200</v>
      </c>
      <c r="G82" s="56">
        <f t="shared" si="8"/>
        <v>200</v>
      </c>
      <c r="H82" s="56">
        <f t="shared" si="8"/>
        <v>200</v>
      </c>
    </row>
    <row r="83" spans="1:8" s="3" customFormat="1" ht="12.75">
      <c r="A83" s="10" t="s">
        <v>1025</v>
      </c>
      <c r="B83" s="30" t="s">
        <v>6</v>
      </c>
      <c r="C83" s="29" t="s">
        <v>7</v>
      </c>
      <c r="D83" s="31" t="s">
        <v>811</v>
      </c>
      <c r="E83" s="29" t="s">
        <v>8</v>
      </c>
      <c r="F83" s="58">
        <v>200</v>
      </c>
      <c r="G83" s="56">
        <v>200</v>
      </c>
      <c r="H83" s="56">
        <v>200</v>
      </c>
    </row>
    <row r="84" spans="1:8" s="3" customFormat="1" ht="12.75">
      <c r="A84" s="10" t="s">
        <v>124</v>
      </c>
      <c r="B84" s="32" t="s">
        <v>774</v>
      </c>
      <c r="C84" s="33" t="s">
        <v>773</v>
      </c>
      <c r="D84" s="33"/>
      <c r="E84" s="33"/>
      <c r="F84" s="57">
        <f>F85+F102+F111+F120</f>
        <v>16005.5</v>
      </c>
      <c r="G84" s="57">
        <f>G85+G102+G111+G120</f>
        <v>15908.4</v>
      </c>
      <c r="H84" s="57">
        <f>H85+H102+H111+H120</f>
        <v>15908.4</v>
      </c>
    </row>
    <row r="85" spans="1:8" s="3" customFormat="1" ht="25.5">
      <c r="A85" s="10" t="s">
        <v>125</v>
      </c>
      <c r="B85" s="70" t="s">
        <v>763</v>
      </c>
      <c r="C85" s="33" t="s">
        <v>773</v>
      </c>
      <c r="D85" s="33" t="s">
        <v>788</v>
      </c>
      <c r="E85" s="33"/>
      <c r="F85" s="57">
        <f>F86</f>
        <v>2255.6000000000004</v>
      </c>
      <c r="G85" s="65">
        <f>G86</f>
        <v>2291.6000000000004</v>
      </c>
      <c r="H85" s="65">
        <f>H86</f>
        <v>2291.6000000000004</v>
      </c>
    </row>
    <row r="86" spans="1:8" s="3" customFormat="1" ht="25.5">
      <c r="A86" s="10" t="s">
        <v>126</v>
      </c>
      <c r="B86" s="35" t="s">
        <v>9</v>
      </c>
      <c r="C86" s="29" t="s">
        <v>773</v>
      </c>
      <c r="D86" s="29" t="s">
        <v>812</v>
      </c>
      <c r="E86" s="29"/>
      <c r="F86" s="58">
        <f>F87+F94+F97</f>
        <v>2255.6000000000004</v>
      </c>
      <c r="G86" s="58">
        <f>G87+G94+G97</f>
        <v>2291.6000000000004</v>
      </c>
      <c r="H86" s="58">
        <f>H87+H94+H97</f>
        <v>2291.6000000000004</v>
      </c>
    </row>
    <row r="87" spans="1:8" s="34" customFormat="1" ht="89.25">
      <c r="A87" s="10" t="s">
        <v>127</v>
      </c>
      <c r="B87" s="35" t="s">
        <v>47</v>
      </c>
      <c r="C87" s="29" t="s">
        <v>773</v>
      </c>
      <c r="D87" s="29" t="s">
        <v>813</v>
      </c>
      <c r="E87" s="29"/>
      <c r="F87" s="58">
        <f>F88+F90+F92</f>
        <v>2093.3</v>
      </c>
      <c r="G87" s="56">
        <f>G88+G90+G92</f>
        <v>2129.3</v>
      </c>
      <c r="H87" s="56">
        <f>H88+H90+H92</f>
        <v>2129.3</v>
      </c>
    </row>
    <row r="88" spans="1:8" s="36" customFormat="1" ht="51">
      <c r="A88" s="10" t="s">
        <v>128</v>
      </c>
      <c r="B88" s="30" t="s">
        <v>727</v>
      </c>
      <c r="C88" s="29" t="s">
        <v>773</v>
      </c>
      <c r="D88" s="29" t="s">
        <v>813</v>
      </c>
      <c r="E88" s="29" t="s">
        <v>724</v>
      </c>
      <c r="F88" s="58">
        <f>F89</f>
        <v>1373.3</v>
      </c>
      <c r="G88" s="56">
        <f>G89</f>
        <v>1373.3</v>
      </c>
      <c r="H88" s="56">
        <f>H89</f>
        <v>1373.3</v>
      </c>
    </row>
    <row r="89" spans="1:8" s="36" customFormat="1" ht="12.75">
      <c r="A89" s="10" t="s">
        <v>129</v>
      </c>
      <c r="B89" s="30" t="s">
        <v>728</v>
      </c>
      <c r="C89" s="29" t="s">
        <v>773</v>
      </c>
      <c r="D89" s="29" t="s">
        <v>813</v>
      </c>
      <c r="E89" s="29" t="s">
        <v>772</v>
      </c>
      <c r="F89" s="60">
        <v>1373.3</v>
      </c>
      <c r="G89" s="61">
        <v>1373.3</v>
      </c>
      <c r="H89" s="61">
        <v>1373.3</v>
      </c>
    </row>
    <row r="90" spans="1:8" s="36" customFormat="1" ht="25.5">
      <c r="A90" s="10" t="s">
        <v>243</v>
      </c>
      <c r="B90" s="35" t="s">
        <v>683</v>
      </c>
      <c r="C90" s="29" t="s">
        <v>773</v>
      </c>
      <c r="D90" s="29" t="s">
        <v>813</v>
      </c>
      <c r="E90" s="29" t="s">
        <v>674</v>
      </c>
      <c r="F90" s="58">
        <f>F91</f>
        <v>720</v>
      </c>
      <c r="G90" s="56">
        <f>G91</f>
        <v>755</v>
      </c>
      <c r="H90" s="56">
        <f>H91</f>
        <v>755</v>
      </c>
    </row>
    <row r="91" spans="1:8" s="36" customFormat="1" ht="25.5">
      <c r="A91" s="10" t="s">
        <v>244</v>
      </c>
      <c r="B91" s="35" t="s">
        <v>684</v>
      </c>
      <c r="C91" s="29" t="s">
        <v>773</v>
      </c>
      <c r="D91" s="29" t="s">
        <v>813</v>
      </c>
      <c r="E91" s="29" t="s">
        <v>667</v>
      </c>
      <c r="F91" s="60">
        <v>720</v>
      </c>
      <c r="G91" s="61">
        <v>755</v>
      </c>
      <c r="H91" s="61">
        <v>755</v>
      </c>
    </row>
    <row r="92" spans="1:8" s="36" customFormat="1" ht="12.75">
      <c r="A92" s="10" t="s">
        <v>245</v>
      </c>
      <c r="B92" s="30" t="s">
        <v>757</v>
      </c>
      <c r="C92" s="29" t="s">
        <v>773</v>
      </c>
      <c r="D92" s="29" t="s">
        <v>813</v>
      </c>
      <c r="E92" s="29" t="s">
        <v>760</v>
      </c>
      <c r="F92" s="60">
        <f>F93</f>
        <v>0</v>
      </c>
      <c r="G92" s="61">
        <f>G93</f>
        <v>1</v>
      </c>
      <c r="H92" s="61">
        <f>H93</f>
        <v>1</v>
      </c>
    </row>
    <row r="93" spans="1:8" s="36" customFormat="1" ht="12.75">
      <c r="A93" s="10" t="s">
        <v>246</v>
      </c>
      <c r="B93" s="30" t="s">
        <v>758</v>
      </c>
      <c r="C93" s="29" t="s">
        <v>773</v>
      </c>
      <c r="D93" s="29" t="s">
        <v>813</v>
      </c>
      <c r="E93" s="29" t="s">
        <v>761</v>
      </c>
      <c r="F93" s="60">
        <v>0</v>
      </c>
      <c r="G93" s="61">
        <v>1</v>
      </c>
      <c r="H93" s="61">
        <v>1</v>
      </c>
    </row>
    <row r="94" spans="1:8" s="36" customFormat="1" ht="89.25">
      <c r="A94" s="10" t="s">
        <v>247</v>
      </c>
      <c r="B94" s="35" t="s">
        <v>88</v>
      </c>
      <c r="C94" s="29" t="s">
        <v>773</v>
      </c>
      <c r="D94" s="29" t="s">
        <v>814</v>
      </c>
      <c r="E94" s="29"/>
      <c r="F94" s="60">
        <f aca="true" t="shared" si="9" ref="F94:H95">F95</f>
        <v>75.9</v>
      </c>
      <c r="G94" s="61">
        <f t="shared" si="9"/>
        <v>75.9</v>
      </c>
      <c r="H94" s="61">
        <f t="shared" si="9"/>
        <v>75.9</v>
      </c>
    </row>
    <row r="95" spans="1:8" s="36" customFormat="1" ht="51">
      <c r="A95" s="10" t="s">
        <v>248</v>
      </c>
      <c r="B95" s="30" t="s">
        <v>727</v>
      </c>
      <c r="C95" s="29" t="s">
        <v>773</v>
      </c>
      <c r="D95" s="29" t="s">
        <v>814</v>
      </c>
      <c r="E95" s="29" t="s">
        <v>724</v>
      </c>
      <c r="F95" s="60">
        <f t="shared" si="9"/>
        <v>75.9</v>
      </c>
      <c r="G95" s="61">
        <f t="shared" si="9"/>
        <v>75.9</v>
      </c>
      <c r="H95" s="61">
        <f t="shared" si="9"/>
        <v>75.9</v>
      </c>
    </row>
    <row r="96" spans="1:8" s="36" customFormat="1" ht="12.75">
      <c r="A96" s="10" t="s">
        <v>249</v>
      </c>
      <c r="B96" s="30" t="s">
        <v>728</v>
      </c>
      <c r="C96" s="29" t="s">
        <v>773</v>
      </c>
      <c r="D96" s="29" t="s">
        <v>814</v>
      </c>
      <c r="E96" s="29" t="s">
        <v>772</v>
      </c>
      <c r="F96" s="60">
        <v>75.9</v>
      </c>
      <c r="G96" s="61">
        <v>75.9</v>
      </c>
      <c r="H96" s="61">
        <v>75.9</v>
      </c>
    </row>
    <row r="97" spans="1:8" s="36" customFormat="1" ht="76.5">
      <c r="A97" s="10" t="s">
        <v>250</v>
      </c>
      <c r="B97" s="35" t="s">
        <v>48</v>
      </c>
      <c r="C97" s="29" t="s">
        <v>773</v>
      </c>
      <c r="D97" s="29" t="s">
        <v>815</v>
      </c>
      <c r="E97" s="29"/>
      <c r="F97" s="58">
        <f>F98+F100</f>
        <v>86.4</v>
      </c>
      <c r="G97" s="56">
        <f>G98+G100</f>
        <v>86.4</v>
      </c>
      <c r="H97" s="56">
        <f>H98+H100</f>
        <v>86.4</v>
      </c>
    </row>
    <row r="98" spans="1:8" s="36" customFormat="1" ht="51">
      <c r="A98" s="10" t="s">
        <v>130</v>
      </c>
      <c r="B98" s="30" t="s">
        <v>727</v>
      </c>
      <c r="C98" s="29" t="s">
        <v>773</v>
      </c>
      <c r="D98" s="29" t="s">
        <v>815</v>
      </c>
      <c r="E98" s="29" t="s">
        <v>724</v>
      </c>
      <c r="F98" s="58">
        <f>F99</f>
        <v>68.7</v>
      </c>
      <c r="G98" s="56">
        <f>G99</f>
        <v>68.7</v>
      </c>
      <c r="H98" s="56">
        <f>H99</f>
        <v>68.7</v>
      </c>
    </row>
    <row r="99" spans="1:8" s="36" customFormat="1" ht="12.75">
      <c r="A99" s="10" t="s">
        <v>131</v>
      </c>
      <c r="B99" s="30" t="s">
        <v>728</v>
      </c>
      <c r="C99" s="29" t="s">
        <v>773</v>
      </c>
      <c r="D99" s="29" t="s">
        <v>815</v>
      </c>
      <c r="E99" s="29" t="s">
        <v>772</v>
      </c>
      <c r="F99" s="60">
        <v>68.7</v>
      </c>
      <c r="G99" s="61">
        <v>68.7</v>
      </c>
      <c r="H99" s="61">
        <v>68.7</v>
      </c>
    </row>
    <row r="100" spans="1:8" s="36" customFormat="1" ht="25.5">
      <c r="A100" s="10" t="s">
        <v>132</v>
      </c>
      <c r="B100" s="35" t="s">
        <v>683</v>
      </c>
      <c r="C100" s="29" t="s">
        <v>773</v>
      </c>
      <c r="D100" s="29" t="s">
        <v>815</v>
      </c>
      <c r="E100" s="29" t="s">
        <v>674</v>
      </c>
      <c r="F100" s="58">
        <f>F101</f>
        <v>17.7</v>
      </c>
      <c r="G100" s="56">
        <f>G101</f>
        <v>17.7</v>
      </c>
      <c r="H100" s="56">
        <f>H101</f>
        <v>17.7</v>
      </c>
    </row>
    <row r="101" spans="1:8" s="36" customFormat="1" ht="25.5">
      <c r="A101" s="10" t="s">
        <v>133</v>
      </c>
      <c r="B101" s="35" t="s">
        <v>684</v>
      </c>
      <c r="C101" s="29" t="s">
        <v>773</v>
      </c>
      <c r="D101" s="29" t="s">
        <v>815</v>
      </c>
      <c r="E101" s="29" t="s">
        <v>667</v>
      </c>
      <c r="F101" s="60">
        <v>17.7</v>
      </c>
      <c r="G101" s="61">
        <v>17.7</v>
      </c>
      <c r="H101" s="61">
        <v>17.7</v>
      </c>
    </row>
    <row r="102" spans="1:8" s="36" customFormat="1" ht="25.5">
      <c r="A102" s="10" t="s">
        <v>134</v>
      </c>
      <c r="B102" s="45" t="s">
        <v>707</v>
      </c>
      <c r="C102" s="33" t="s">
        <v>773</v>
      </c>
      <c r="D102" s="33" t="s">
        <v>801</v>
      </c>
      <c r="E102" s="33"/>
      <c r="F102" s="57">
        <f aca="true" t="shared" si="10" ref="F102:H103">SUM(F103)</f>
        <v>13040.9</v>
      </c>
      <c r="G102" s="65">
        <f t="shared" si="10"/>
        <v>12857.8</v>
      </c>
      <c r="H102" s="65">
        <f t="shared" si="10"/>
        <v>12857.8</v>
      </c>
    </row>
    <row r="103" spans="1:8" s="36" customFormat="1" ht="38.25">
      <c r="A103" s="10" t="s">
        <v>135</v>
      </c>
      <c r="B103" s="35" t="s">
        <v>726</v>
      </c>
      <c r="C103" s="29" t="s">
        <v>773</v>
      </c>
      <c r="D103" s="29" t="s">
        <v>816</v>
      </c>
      <c r="E103" s="29"/>
      <c r="F103" s="58">
        <f t="shared" si="10"/>
        <v>13040.9</v>
      </c>
      <c r="G103" s="56">
        <f t="shared" si="10"/>
        <v>12857.8</v>
      </c>
      <c r="H103" s="56">
        <f t="shared" si="10"/>
        <v>12857.8</v>
      </c>
    </row>
    <row r="104" spans="1:8" s="36" customFormat="1" ht="114.75">
      <c r="A104" s="10" t="s">
        <v>136</v>
      </c>
      <c r="B104" s="35" t="s">
        <v>591</v>
      </c>
      <c r="C104" s="29" t="s">
        <v>773</v>
      </c>
      <c r="D104" s="29" t="s">
        <v>817</v>
      </c>
      <c r="E104" s="29"/>
      <c r="F104" s="58">
        <f>SUM(F105+F107+F109)</f>
        <v>13040.9</v>
      </c>
      <c r="G104" s="56">
        <f>SUM(G105+G107+G109)</f>
        <v>12857.8</v>
      </c>
      <c r="H104" s="56">
        <f>SUM(H105+H107+H109)</f>
        <v>12857.8</v>
      </c>
    </row>
    <row r="105" spans="1:8" s="36" customFormat="1" ht="51">
      <c r="A105" s="10" t="s">
        <v>137</v>
      </c>
      <c r="B105" s="30" t="s">
        <v>727</v>
      </c>
      <c r="C105" s="29" t="s">
        <v>773</v>
      </c>
      <c r="D105" s="29" t="s">
        <v>817</v>
      </c>
      <c r="E105" s="29" t="s">
        <v>724</v>
      </c>
      <c r="F105" s="58">
        <f>SUM(F106)</f>
        <v>12439.9</v>
      </c>
      <c r="G105" s="56">
        <f>SUM(G106)</f>
        <v>12185.9</v>
      </c>
      <c r="H105" s="56">
        <f>SUM(H106)</f>
        <v>12185.9</v>
      </c>
    </row>
    <row r="106" spans="1:8" s="36" customFormat="1" ht="12.75">
      <c r="A106" s="10" t="s">
        <v>724</v>
      </c>
      <c r="B106" s="30" t="s">
        <v>728</v>
      </c>
      <c r="C106" s="29" t="s">
        <v>773</v>
      </c>
      <c r="D106" s="29" t="s">
        <v>817</v>
      </c>
      <c r="E106" s="29" t="s">
        <v>772</v>
      </c>
      <c r="F106" s="60">
        <v>12439.9</v>
      </c>
      <c r="G106" s="61">
        <v>12185.9</v>
      </c>
      <c r="H106" s="61">
        <v>12185.9</v>
      </c>
    </row>
    <row r="107" spans="1:8" s="36" customFormat="1" ht="25.5">
      <c r="A107" s="10" t="s">
        <v>748</v>
      </c>
      <c r="B107" s="35" t="s">
        <v>683</v>
      </c>
      <c r="C107" s="29" t="s">
        <v>773</v>
      </c>
      <c r="D107" s="29" t="s">
        <v>817</v>
      </c>
      <c r="E107" s="29" t="s">
        <v>674</v>
      </c>
      <c r="F107" s="58">
        <f>SUM(F108)</f>
        <v>600</v>
      </c>
      <c r="G107" s="56">
        <f>SUM(G108)</f>
        <v>670.9</v>
      </c>
      <c r="H107" s="56">
        <f>SUM(H108)</f>
        <v>670.9</v>
      </c>
    </row>
    <row r="108" spans="1:8" s="36" customFormat="1" ht="25.5">
      <c r="A108" s="10" t="s">
        <v>721</v>
      </c>
      <c r="B108" s="35" t="s">
        <v>684</v>
      </c>
      <c r="C108" s="29" t="s">
        <v>773</v>
      </c>
      <c r="D108" s="29" t="s">
        <v>817</v>
      </c>
      <c r="E108" s="29" t="s">
        <v>667</v>
      </c>
      <c r="F108" s="60">
        <v>600</v>
      </c>
      <c r="G108" s="61">
        <v>670.9</v>
      </c>
      <c r="H108" s="61">
        <v>670.9</v>
      </c>
    </row>
    <row r="109" spans="1:8" s="36" customFormat="1" ht="12.75">
      <c r="A109" s="10" t="s">
        <v>138</v>
      </c>
      <c r="B109" s="30" t="s">
        <v>757</v>
      </c>
      <c r="C109" s="29" t="s">
        <v>773</v>
      </c>
      <c r="D109" s="29" t="s">
        <v>817</v>
      </c>
      <c r="E109" s="29" t="s">
        <v>760</v>
      </c>
      <c r="F109" s="60">
        <f>F110</f>
        <v>1</v>
      </c>
      <c r="G109" s="61">
        <f>G110</f>
        <v>1</v>
      </c>
      <c r="H109" s="61">
        <f>H110</f>
        <v>1</v>
      </c>
    </row>
    <row r="110" spans="1:8" s="36" customFormat="1" ht="12.75">
      <c r="A110" s="10" t="s">
        <v>139</v>
      </c>
      <c r="B110" s="30" t="s">
        <v>758</v>
      </c>
      <c r="C110" s="29" t="s">
        <v>773</v>
      </c>
      <c r="D110" s="29" t="s">
        <v>817</v>
      </c>
      <c r="E110" s="29" t="s">
        <v>761</v>
      </c>
      <c r="F110" s="60">
        <v>1</v>
      </c>
      <c r="G110" s="61">
        <v>1</v>
      </c>
      <c r="H110" s="61">
        <v>1</v>
      </c>
    </row>
    <row r="111" spans="1:8" s="36" customFormat="1" ht="38.25">
      <c r="A111" s="10" t="s">
        <v>140</v>
      </c>
      <c r="B111" s="45" t="s">
        <v>732</v>
      </c>
      <c r="C111" s="33" t="s">
        <v>773</v>
      </c>
      <c r="D111" s="33" t="s">
        <v>791</v>
      </c>
      <c r="E111" s="33"/>
      <c r="F111" s="62">
        <f>F112+F116</f>
        <v>193.5</v>
      </c>
      <c r="G111" s="62">
        <f>G112+G116</f>
        <v>243.5</v>
      </c>
      <c r="H111" s="62">
        <f>H112+H116</f>
        <v>243.5</v>
      </c>
    </row>
    <row r="112" spans="1:8" s="36" customFormat="1" ht="25.5">
      <c r="A112" s="10" t="s">
        <v>141</v>
      </c>
      <c r="B112" s="35" t="s">
        <v>733</v>
      </c>
      <c r="C112" s="29" t="s">
        <v>773</v>
      </c>
      <c r="D112" s="29" t="s">
        <v>818</v>
      </c>
      <c r="E112" s="29"/>
      <c r="F112" s="60">
        <f aca="true" t="shared" si="11" ref="F112:H114">F113</f>
        <v>170</v>
      </c>
      <c r="G112" s="61">
        <f t="shared" si="11"/>
        <v>220</v>
      </c>
      <c r="H112" s="61">
        <f t="shared" si="11"/>
        <v>220</v>
      </c>
    </row>
    <row r="113" spans="1:8" s="36" customFormat="1" ht="89.25">
      <c r="A113" s="10" t="s">
        <v>142</v>
      </c>
      <c r="B113" s="35" t="s">
        <v>734</v>
      </c>
      <c r="C113" s="29" t="s">
        <v>773</v>
      </c>
      <c r="D113" s="29" t="s">
        <v>819</v>
      </c>
      <c r="E113" s="29"/>
      <c r="F113" s="60">
        <f t="shared" si="11"/>
        <v>170</v>
      </c>
      <c r="G113" s="61">
        <f t="shared" si="11"/>
        <v>220</v>
      </c>
      <c r="H113" s="61">
        <f t="shared" si="11"/>
        <v>220</v>
      </c>
    </row>
    <row r="114" spans="1:8" s="36" customFormat="1" ht="25.5">
      <c r="A114" s="10" t="s">
        <v>143</v>
      </c>
      <c r="B114" s="35" t="s">
        <v>683</v>
      </c>
      <c r="C114" s="29" t="s">
        <v>773</v>
      </c>
      <c r="D114" s="29" t="s">
        <v>819</v>
      </c>
      <c r="E114" s="29" t="s">
        <v>674</v>
      </c>
      <c r="F114" s="60">
        <f t="shared" si="11"/>
        <v>170</v>
      </c>
      <c r="G114" s="61">
        <f t="shared" si="11"/>
        <v>220</v>
      </c>
      <c r="H114" s="61">
        <f t="shared" si="11"/>
        <v>220</v>
      </c>
    </row>
    <row r="115" spans="1:8" s="36" customFormat="1" ht="25.5">
      <c r="A115" s="10" t="s">
        <v>251</v>
      </c>
      <c r="B115" s="35" t="s">
        <v>684</v>
      </c>
      <c r="C115" s="29" t="s">
        <v>773</v>
      </c>
      <c r="D115" s="29" t="s">
        <v>819</v>
      </c>
      <c r="E115" s="29" t="s">
        <v>667</v>
      </c>
      <c r="F115" s="60">
        <v>170</v>
      </c>
      <c r="G115" s="61">
        <v>220</v>
      </c>
      <c r="H115" s="61">
        <v>220</v>
      </c>
    </row>
    <row r="116" spans="1:8" s="36" customFormat="1" ht="25.5">
      <c r="A116" s="10" t="s">
        <v>772</v>
      </c>
      <c r="B116" s="35" t="s">
        <v>821</v>
      </c>
      <c r="C116" s="29" t="s">
        <v>773</v>
      </c>
      <c r="D116" s="29" t="s">
        <v>792</v>
      </c>
      <c r="E116" s="29"/>
      <c r="F116" s="60">
        <f aca="true" t="shared" si="12" ref="F116:H118">SUM(F117)</f>
        <v>23.5</v>
      </c>
      <c r="G116" s="60">
        <f t="shared" si="12"/>
        <v>23.5</v>
      </c>
      <c r="H116" s="60">
        <f t="shared" si="12"/>
        <v>23.5</v>
      </c>
    </row>
    <row r="117" spans="1:8" s="36" customFormat="1" ht="25.5">
      <c r="A117" s="10" t="s">
        <v>252</v>
      </c>
      <c r="B117" s="35" t="s">
        <v>822</v>
      </c>
      <c r="C117" s="29" t="s">
        <v>773</v>
      </c>
      <c r="D117" s="29" t="s">
        <v>820</v>
      </c>
      <c r="E117" s="29"/>
      <c r="F117" s="60">
        <f t="shared" si="12"/>
        <v>23.5</v>
      </c>
      <c r="G117" s="60">
        <f t="shared" si="12"/>
        <v>23.5</v>
      </c>
      <c r="H117" s="60">
        <f t="shared" si="12"/>
        <v>23.5</v>
      </c>
    </row>
    <row r="118" spans="1:8" s="36" customFormat="1" ht="25.5">
      <c r="A118" s="10" t="s">
        <v>144</v>
      </c>
      <c r="B118" s="35" t="s">
        <v>683</v>
      </c>
      <c r="C118" s="29" t="s">
        <v>773</v>
      </c>
      <c r="D118" s="29" t="s">
        <v>820</v>
      </c>
      <c r="E118" s="29" t="s">
        <v>674</v>
      </c>
      <c r="F118" s="60">
        <f t="shared" si="12"/>
        <v>23.5</v>
      </c>
      <c r="G118" s="60">
        <f t="shared" si="12"/>
        <v>23.5</v>
      </c>
      <c r="H118" s="60">
        <f t="shared" si="12"/>
        <v>23.5</v>
      </c>
    </row>
    <row r="119" spans="1:8" s="36" customFormat="1" ht="25.5">
      <c r="A119" s="10" t="s">
        <v>145</v>
      </c>
      <c r="B119" s="35" t="s">
        <v>684</v>
      </c>
      <c r="C119" s="29" t="s">
        <v>773</v>
      </c>
      <c r="D119" s="29" t="s">
        <v>820</v>
      </c>
      <c r="E119" s="29" t="s">
        <v>667</v>
      </c>
      <c r="F119" s="60">
        <v>23.5</v>
      </c>
      <c r="G119" s="61">
        <v>23.5</v>
      </c>
      <c r="H119" s="61">
        <v>23.5</v>
      </c>
    </row>
    <row r="120" spans="1:8" s="34" customFormat="1" ht="25.5">
      <c r="A120" s="10" t="s">
        <v>146</v>
      </c>
      <c r="B120" s="74" t="s">
        <v>1</v>
      </c>
      <c r="C120" s="29" t="s">
        <v>773</v>
      </c>
      <c r="D120" s="31" t="s">
        <v>785</v>
      </c>
      <c r="E120" s="29"/>
      <c r="F120" s="60">
        <f>F121+F132</f>
        <v>515.5</v>
      </c>
      <c r="G120" s="60">
        <f>G121+G132</f>
        <v>515.5</v>
      </c>
      <c r="H120" s="60">
        <f>H121+H132</f>
        <v>515.5</v>
      </c>
    </row>
    <row r="121" spans="1:8" s="36" customFormat="1" ht="12.75">
      <c r="A121" s="10" t="s">
        <v>147</v>
      </c>
      <c r="B121" s="37" t="s">
        <v>2</v>
      </c>
      <c r="C121" s="29" t="s">
        <v>773</v>
      </c>
      <c r="D121" s="31" t="s">
        <v>784</v>
      </c>
      <c r="E121" s="29"/>
      <c r="F121" s="60">
        <f>F127+F122</f>
        <v>489.90000000000003</v>
      </c>
      <c r="G121" s="60">
        <f>G127+G122</f>
        <v>489.90000000000003</v>
      </c>
      <c r="H121" s="60">
        <f>H127+H122</f>
        <v>489.90000000000003</v>
      </c>
    </row>
    <row r="122" spans="1:8" s="36" customFormat="1" ht="76.5">
      <c r="A122" s="10" t="s">
        <v>148</v>
      </c>
      <c r="B122" s="30" t="s">
        <v>824</v>
      </c>
      <c r="C122" s="29" t="s">
        <v>773</v>
      </c>
      <c r="D122" s="31" t="s">
        <v>825</v>
      </c>
      <c r="E122" s="29"/>
      <c r="F122" s="60">
        <f>SUM(F123+F125)</f>
        <v>22.3</v>
      </c>
      <c r="G122" s="60">
        <f>SUM(G123+G125)</f>
        <v>22.3</v>
      </c>
      <c r="H122" s="60">
        <f>SUM(H123+H125)</f>
        <v>22.3</v>
      </c>
    </row>
    <row r="123" spans="1:8" s="36" customFormat="1" ht="51">
      <c r="A123" s="10" t="s">
        <v>149</v>
      </c>
      <c r="B123" s="30" t="s">
        <v>727</v>
      </c>
      <c r="C123" s="29" t="s">
        <v>773</v>
      </c>
      <c r="D123" s="31" t="s">
        <v>825</v>
      </c>
      <c r="E123" s="29" t="s">
        <v>724</v>
      </c>
      <c r="F123" s="60">
        <f>SUM(F124)</f>
        <v>17.1</v>
      </c>
      <c r="G123" s="60">
        <f>SUM(G124)</f>
        <v>17.1</v>
      </c>
      <c r="H123" s="60">
        <f>SUM(H124)</f>
        <v>17.1</v>
      </c>
    </row>
    <row r="124" spans="1:8" s="36" customFormat="1" ht="25.5">
      <c r="A124" s="10" t="s">
        <v>150</v>
      </c>
      <c r="B124" s="30" t="s">
        <v>796</v>
      </c>
      <c r="C124" s="29" t="s">
        <v>773</v>
      </c>
      <c r="D124" s="31" t="s">
        <v>825</v>
      </c>
      <c r="E124" s="29" t="s">
        <v>725</v>
      </c>
      <c r="F124" s="60">
        <v>17.1</v>
      </c>
      <c r="G124" s="61">
        <v>17.1</v>
      </c>
      <c r="H124" s="61">
        <v>17.1</v>
      </c>
    </row>
    <row r="125" spans="1:8" s="36" customFormat="1" ht="25.5">
      <c r="A125" s="10" t="s">
        <v>253</v>
      </c>
      <c r="B125" s="35" t="s">
        <v>683</v>
      </c>
      <c r="C125" s="29" t="s">
        <v>773</v>
      </c>
      <c r="D125" s="31" t="s">
        <v>825</v>
      </c>
      <c r="E125" s="29" t="s">
        <v>674</v>
      </c>
      <c r="F125" s="60">
        <f>SUM(F126)</f>
        <v>5.2</v>
      </c>
      <c r="G125" s="60">
        <f>SUM(G126)</f>
        <v>5.2</v>
      </c>
      <c r="H125" s="60">
        <f>SUM(H126)</f>
        <v>5.2</v>
      </c>
    </row>
    <row r="126" spans="1:8" s="36" customFormat="1" ht="25.5">
      <c r="A126" s="10" t="s">
        <v>725</v>
      </c>
      <c r="B126" s="35" t="s">
        <v>684</v>
      </c>
      <c r="C126" s="29" t="s">
        <v>773</v>
      </c>
      <c r="D126" s="31" t="s">
        <v>825</v>
      </c>
      <c r="E126" s="29" t="s">
        <v>667</v>
      </c>
      <c r="F126" s="60">
        <v>5.2</v>
      </c>
      <c r="G126" s="61">
        <v>5.2</v>
      </c>
      <c r="H126" s="61">
        <v>5.2</v>
      </c>
    </row>
    <row r="127" spans="1:8" s="36" customFormat="1" ht="63.75">
      <c r="A127" s="10" t="s">
        <v>151</v>
      </c>
      <c r="B127" s="35" t="s">
        <v>26</v>
      </c>
      <c r="C127" s="29" t="s">
        <v>773</v>
      </c>
      <c r="D127" s="31" t="s">
        <v>823</v>
      </c>
      <c r="E127" s="29"/>
      <c r="F127" s="60">
        <f>F128+F130</f>
        <v>467.6</v>
      </c>
      <c r="G127" s="61">
        <f>G128+G130</f>
        <v>467.6</v>
      </c>
      <c r="H127" s="61">
        <f>H128+H130</f>
        <v>467.6</v>
      </c>
    </row>
    <row r="128" spans="1:8" s="36" customFormat="1" ht="51">
      <c r="A128" s="10" t="s">
        <v>152</v>
      </c>
      <c r="B128" s="30" t="s">
        <v>727</v>
      </c>
      <c r="C128" s="29" t="s">
        <v>773</v>
      </c>
      <c r="D128" s="31" t="s">
        <v>823</v>
      </c>
      <c r="E128" s="29" t="s">
        <v>724</v>
      </c>
      <c r="F128" s="60">
        <f>F129</f>
        <v>416.8</v>
      </c>
      <c r="G128" s="61">
        <f>G129</f>
        <v>416.8</v>
      </c>
      <c r="H128" s="61">
        <f>H129</f>
        <v>416.8</v>
      </c>
    </row>
    <row r="129" spans="1:8" s="36" customFormat="1" ht="25.5">
      <c r="A129" s="10" t="s">
        <v>153</v>
      </c>
      <c r="B129" s="30" t="s">
        <v>777</v>
      </c>
      <c r="C129" s="29" t="s">
        <v>773</v>
      </c>
      <c r="D129" s="31" t="s">
        <v>823</v>
      </c>
      <c r="E129" s="29" t="s">
        <v>725</v>
      </c>
      <c r="F129" s="60">
        <v>416.8</v>
      </c>
      <c r="G129" s="61">
        <v>416.8</v>
      </c>
      <c r="H129" s="61">
        <v>416.8</v>
      </c>
    </row>
    <row r="130" spans="1:8" s="36" customFormat="1" ht="25.5">
      <c r="A130" s="10" t="s">
        <v>154</v>
      </c>
      <c r="B130" s="35" t="s">
        <v>683</v>
      </c>
      <c r="C130" s="29" t="s">
        <v>773</v>
      </c>
      <c r="D130" s="31" t="s">
        <v>823</v>
      </c>
      <c r="E130" s="29" t="s">
        <v>674</v>
      </c>
      <c r="F130" s="60">
        <f>F131</f>
        <v>50.8</v>
      </c>
      <c r="G130" s="61">
        <f>G131</f>
        <v>50.8</v>
      </c>
      <c r="H130" s="61">
        <f>H131</f>
        <v>50.8</v>
      </c>
    </row>
    <row r="131" spans="1:8" s="36" customFormat="1" ht="25.5">
      <c r="A131" s="10" t="s">
        <v>155</v>
      </c>
      <c r="B131" s="35" t="s">
        <v>684</v>
      </c>
      <c r="C131" s="29" t="s">
        <v>773</v>
      </c>
      <c r="D131" s="31" t="s">
        <v>823</v>
      </c>
      <c r="E131" s="29" t="s">
        <v>667</v>
      </c>
      <c r="F131" s="60">
        <v>50.8</v>
      </c>
      <c r="G131" s="61">
        <v>50.8</v>
      </c>
      <c r="H131" s="61">
        <v>50.8</v>
      </c>
    </row>
    <row r="132" spans="1:8" s="36" customFormat="1" ht="25.5">
      <c r="A132" s="10" t="s">
        <v>156</v>
      </c>
      <c r="B132" s="37" t="s">
        <v>27</v>
      </c>
      <c r="C132" s="29" t="s">
        <v>773</v>
      </c>
      <c r="D132" s="31" t="s">
        <v>826</v>
      </c>
      <c r="E132" s="29"/>
      <c r="F132" s="58">
        <f aca="true" t="shared" si="13" ref="F132:H134">F133</f>
        <v>25.6</v>
      </c>
      <c r="G132" s="56">
        <f t="shared" si="13"/>
        <v>25.6</v>
      </c>
      <c r="H132" s="56">
        <f t="shared" si="13"/>
        <v>25.6</v>
      </c>
    </row>
    <row r="133" spans="1:8" s="36" customFormat="1" ht="63.75">
      <c r="A133" s="10" t="s">
        <v>157</v>
      </c>
      <c r="B133" s="37" t="s">
        <v>28</v>
      </c>
      <c r="C133" s="29" t="s">
        <v>773</v>
      </c>
      <c r="D133" s="31" t="s">
        <v>827</v>
      </c>
      <c r="E133" s="29"/>
      <c r="F133" s="58">
        <f t="shared" si="13"/>
        <v>25.6</v>
      </c>
      <c r="G133" s="56">
        <f t="shared" si="13"/>
        <v>25.6</v>
      </c>
      <c r="H133" s="56">
        <f t="shared" si="13"/>
        <v>25.6</v>
      </c>
    </row>
    <row r="134" spans="1:8" s="36" customFormat="1" ht="12.75">
      <c r="A134" s="10" t="s">
        <v>158</v>
      </c>
      <c r="B134" s="30" t="s">
        <v>678</v>
      </c>
      <c r="C134" s="29" t="s">
        <v>773</v>
      </c>
      <c r="D134" s="31" t="s">
        <v>827</v>
      </c>
      <c r="E134" s="29" t="s">
        <v>686</v>
      </c>
      <c r="F134" s="58">
        <f t="shared" si="13"/>
        <v>25.6</v>
      </c>
      <c r="G134" s="56">
        <f t="shared" si="13"/>
        <v>25.6</v>
      </c>
      <c r="H134" s="56">
        <f t="shared" si="13"/>
        <v>25.6</v>
      </c>
    </row>
    <row r="135" spans="1:8" s="36" customFormat="1" ht="12.75">
      <c r="A135" s="10" t="s">
        <v>254</v>
      </c>
      <c r="B135" s="30" t="s">
        <v>29</v>
      </c>
      <c r="C135" s="29" t="s">
        <v>773</v>
      </c>
      <c r="D135" s="31" t="s">
        <v>827</v>
      </c>
      <c r="E135" s="29" t="s">
        <v>30</v>
      </c>
      <c r="F135" s="60">
        <v>25.6</v>
      </c>
      <c r="G135" s="61">
        <v>25.6</v>
      </c>
      <c r="H135" s="61">
        <v>25.6</v>
      </c>
    </row>
    <row r="136" spans="1:8" s="34" customFormat="1" ht="12.75">
      <c r="A136" s="10" t="s">
        <v>255</v>
      </c>
      <c r="B136" s="38" t="s">
        <v>31</v>
      </c>
      <c r="C136" s="39" t="s">
        <v>34</v>
      </c>
      <c r="D136" s="39" t="s">
        <v>698</v>
      </c>
      <c r="E136" s="39" t="s">
        <v>698</v>
      </c>
      <c r="F136" s="63">
        <f aca="true" t="shared" si="14" ref="F136:H141">F137</f>
        <v>670</v>
      </c>
      <c r="G136" s="64">
        <f t="shared" si="14"/>
        <v>632.6</v>
      </c>
      <c r="H136" s="64">
        <f t="shared" si="14"/>
        <v>0</v>
      </c>
    </row>
    <row r="137" spans="1:8" s="36" customFormat="1" ht="12.75">
      <c r="A137" s="10" t="s">
        <v>256</v>
      </c>
      <c r="B137" s="32" t="s">
        <v>32</v>
      </c>
      <c r="C137" s="33" t="s">
        <v>35</v>
      </c>
      <c r="D137" s="33" t="s">
        <v>698</v>
      </c>
      <c r="E137" s="33" t="s">
        <v>698</v>
      </c>
      <c r="F137" s="57">
        <f t="shared" si="14"/>
        <v>670</v>
      </c>
      <c r="G137" s="65">
        <f t="shared" si="14"/>
        <v>632.6</v>
      </c>
      <c r="H137" s="65">
        <f t="shared" si="14"/>
        <v>0</v>
      </c>
    </row>
    <row r="138" spans="1:8" s="36" customFormat="1" ht="25.5">
      <c r="A138" s="10" t="s">
        <v>257</v>
      </c>
      <c r="B138" s="37" t="s">
        <v>1</v>
      </c>
      <c r="C138" s="29" t="s">
        <v>35</v>
      </c>
      <c r="D138" s="31" t="s">
        <v>785</v>
      </c>
      <c r="E138" s="29"/>
      <c r="F138" s="58">
        <f t="shared" si="14"/>
        <v>670</v>
      </c>
      <c r="G138" s="56">
        <f t="shared" si="14"/>
        <v>632.6</v>
      </c>
      <c r="H138" s="56">
        <f t="shared" si="14"/>
        <v>0</v>
      </c>
    </row>
    <row r="139" spans="1:8" s="36" customFormat="1" ht="25.5">
      <c r="A139" s="10" t="s">
        <v>258</v>
      </c>
      <c r="B139" s="37" t="s">
        <v>27</v>
      </c>
      <c r="C139" s="29" t="s">
        <v>35</v>
      </c>
      <c r="D139" s="31" t="s">
        <v>826</v>
      </c>
      <c r="E139" s="29"/>
      <c r="F139" s="58">
        <f t="shared" si="14"/>
        <v>670</v>
      </c>
      <c r="G139" s="56">
        <f t="shared" si="14"/>
        <v>632.6</v>
      </c>
      <c r="H139" s="56">
        <f t="shared" si="14"/>
        <v>0</v>
      </c>
    </row>
    <row r="140" spans="1:8" s="36" customFormat="1" ht="51">
      <c r="A140" s="10" t="s">
        <v>259</v>
      </c>
      <c r="B140" s="37" t="s">
        <v>33</v>
      </c>
      <c r="C140" s="29" t="s">
        <v>35</v>
      </c>
      <c r="D140" s="31" t="s">
        <v>828</v>
      </c>
      <c r="E140" s="29"/>
      <c r="F140" s="58">
        <f t="shared" si="14"/>
        <v>670</v>
      </c>
      <c r="G140" s="56">
        <f t="shared" si="14"/>
        <v>632.6</v>
      </c>
      <c r="H140" s="56">
        <f t="shared" si="14"/>
        <v>0</v>
      </c>
    </row>
    <row r="141" spans="1:8" s="36" customFormat="1" ht="12.75">
      <c r="A141" s="10" t="s">
        <v>260</v>
      </c>
      <c r="B141" s="30" t="s">
        <v>678</v>
      </c>
      <c r="C141" s="29" t="s">
        <v>35</v>
      </c>
      <c r="D141" s="31" t="s">
        <v>828</v>
      </c>
      <c r="E141" s="29" t="s">
        <v>686</v>
      </c>
      <c r="F141" s="58">
        <f t="shared" si="14"/>
        <v>670</v>
      </c>
      <c r="G141" s="56">
        <f t="shared" si="14"/>
        <v>632.6</v>
      </c>
      <c r="H141" s="56">
        <f t="shared" si="14"/>
        <v>0</v>
      </c>
    </row>
    <row r="142" spans="1:8" s="36" customFormat="1" ht="12.75">
      <c r="A142" s="10" t="s">
        <v>159</v>
      </c>
      <c r="B142" s="30" t="s">
        <v>29</v>
      </c>
      <c r="C142" s="29" t="s">
        <v>35</v>
      </c>
      <c r="D142" s="31" t="s">
        <v>828</v>
      </c>
      <c r="E142" s="29" t="s">
        <v>30</v>
      </c>
      <c r="F142" s="60">
        <v>670</v>
      </c>
      <c r="G142" s="61">
        <v>632.6</v>
      </c>
      <c r="H142" s="61">
        <v>0</v>
      </c>
    </row>
    <row r="143" spans="1:8" s="36" customFormat="1" ht="12.75">
      <c r="A143" s="10" t="s">
        <v>669</v>
      </c>
      <c r="B143" s="38" t="s">
        <v>53</v>
      </c>
      <c r="C143" s="39" t="s">
        <v>72</v>
      </c>
      <c r="D143" s="41"/>
      <c r="E143" s="39"/>
      <c r="F143" s="66">
        <f>F144+F166</f>
        <v>1439.4</v>
      </c>
      <c r="G143" s="66">
        <f>G144+G166</f>
        <v>1504.38</v>
      </c>
      <c r="H143" s="66">
        <f>H144+H166</f>
        <v>1399.38</v>
      </c>
    </row>
    <row r="144" spans="1:8" s="36" customFormat="1" ht="25.5">
      <c r="A144" s="10" t="s">
        <v>160</v>
      </c>
      <c r="B144" s="32" t="s">
        <v>54</v>
      </c>
      <c r="C144" s="33" t="s">
        <v>73</v>
      </c>
      <c r="D144" s="42"/>
      <c r="E144" s="33"/>
      <c r="F144" s="62">
        <f>F145</f>
        <v>1429.4</v>
      </c>
      <c r="G144" s="68">
        <f>G145</f>
        <v>1484.38</v>
      </c>
      <c r="H144" s="68">
        <f>H145</f>
        <v>1399.38</v>
      </c>
    </row>
    <row r="145" spans="1:8" s="36" customFormat="1" ht="38.25">
      <c r="A145" s="10" t="s">
        <v>161</v>
      </c>
      <c r="B145" s="37" t="s">
        <v>55</v>
      </c>
      <c r="C145" s="29" t="s">
        <v>73</v>
      </c>
      <c r="D145" s="29" t="s">
        <v>829</v>
      </c>
      <c r="E145" s="29"/>
      <c r="F145" s="60">
        <f>F146+F162+F158</f>
        <v>1429.4</v>
      </c>
      <c r="G145" s="60">
        <f>G146+G162+G158</f>
        <v>1484.38</v>
      </c>
      <c r="H145" s="60">
        <f>H146+H162+H158</f>
        <v>1399.38</v>
      </c>
    </row>
    <row r="146" spans="1:8" s="36" customFormat="1" ht="51">
      <c r="A146" s="10" t="s">
        <v>162</v>
      </c>
      <c r="B146" s="37" t="s">
        <v>56</v>
      </c>
      <c r="C146" s="29" t="s">
        <v>73</v>
      </c>
      <c r="D146" s="29" t="s">
        <v>830</v>
      </c>
      <c r="E146" s="29"/>
      <c r="F146" s="60">
        <f>F147+F150+F153</f>
        <v>1364.4</v>
      </c>
      <c r="G146" s="61">
        <f>G147+G150+G153</f>
        <v>1399.38</v>
      </c>
      <c r="H146" s="61">
        <f>H147+H150+H153</f>
        <v>1399.38</v>
      </c>
    </row>
    <row r="147" spans="1:8" s="36" customFormat="1" ht="102">
      <c r="A147" s="10" t="s">
        <v>163</v>
      </c>
      <c r="B147" s="35" t="s">
        <v>57</v>
      </c>
      <c r="C147" s="29" t="s">
        <v>73</v>
      </c>
      <c r="D147" s="29" t="s">
        <v>831</v>
      </c>
      <c r="E147" s="29"/>
      <c r="F147" s="60">
        <f aca="true" t="shared" si="15" ref="F147:H148">F148</f>
        <v>60</v>
      </c>
      <c r="G147" s="61">
        <f t="shared" si="15"/>
        <v>50</v>
      </c>
      <c r="H147" s="61">
        <f t="shared" si="15"/>
        <v>50</v>
      </c>
    </row>
    <row r="148" spans="1:8" s="36" customFormat="1" ht="25.5">
      <c r="A148" s="10" t="s">
        <v>164</v>
      </c>
      <c r="B148" s="35" t="s">
        <v>683</v>
      </c>
      <c r="C148" s="29" t="s">
        <v>73</v>
      </c>
      <c r="D148" s="29" t="s">
        <v>831</v>
      </c>
      <c r="E148" s="29" t="s">
        <v>674</v>
      </c>
      <c r="F148" s="60">
        <f t="shared" si="15"/>
        <v>60</v>
      </c>
      <c r="G148" s="61">
        <f t="shared" si="15"/>
        <v>50</v>
      </c>
      <c r="H148" s="61">
        <f t="shared" si="15"/>
        <v>50</v>
      </c>
    </row>
    <row r="149" spans="1:8" s="36" customFormat="1" ht="25.5">
      <c r="A149" s="10" t="s">
        <v>165</v>
      </c>
      <c r="B149" s="35" t="s">
        <v>684</v>
      </c>
      <c r="C149" s="29" t="s">
        <v>73</v>
      </c>
      <c r="D149" s="29" t="s">
        <v>831</v>
      </c>
      <c r="E149" s="29" t="s">
        <v>667</v>
      </c>
      <c r="F149" s="60">
        <v>60</v>
      </c>
      <c r="G149" s="61">
        <v>50</v>
      </c>
      <c r="H149" s="61">
        <v>50</v>
      </c>
    </row>
    <row r="150" spans="1:8" s="36" customFormat="1" ht="114.75">
      <c r="A150" s="10" t="s">
        <v>166</v>
      </c>
      <c r="B150" s="35" t="s">
        <v>646</v>
      </c>
      <c r="C150" s="29" t="s">
        <v>73</v>
      </c>
      <c r="D150" s="29" t="s">
        <v>832</v>
      </c>
      <c r="E150" s="29"/>
      <c r="F150" s="60">
        <f aca="true" t="shared" si="16" ref="F150:H151">F151</f>
        <v>30</v>
      </c>
      <c r="G150" s="61">
        <f t="shared" si="16"/>
        <v>50</v>
      </c>
      <c r="H150" s="61">
        <f t="shared" si="16"/>
        <v>50</v>
      </c>
    </row>
    <row r="151" spans="1:8" s="36" customFormat="1" ht="25.5">
      <c r="A151" s="10" t="s">
        <v>167</v>
      </c>
      <c r="B151" s="35" t="s">
        <v>683</v>
      </c>
      <c r="C151" s="29" t="s">
        <v>73</v>
      </c>
      <c r="D151" s="29" t="s">
        <v>832</v>
      </c>
      <c r="E151" s="29" t="s">
        <v>674</v>
      </c>
      <c r="F151" s="60">
        <f t="shared" si="16"/>
        <v>30</v>
      </c>
      <c r="G151" s="61">
        <f t="shared" si="16"/>
        <v>50</v>
      </c>
      <c r="H151" s="61">
        <f t="shared" si="16"/>
        <v>50</v>
      </c>
    </row>
    <row r="152" spans="1:8" s="36" customFormat="1" ht="25.5">
      <c r="A152" s="10" t="s">
        <v>168</v>
      </c>
      <c r="B152" s="35" t="s">
        <v>684</v>
      </c>
      <c r="C152" s="29" t="s">
        <v>73</v>
      </c>
      <c r="D152" s="29" t="s">
        <v>832</v>
      </c>
      <c r="E152" s="29" t="s">
        <v>667</v>
      </c>
      <c r="F152" s="60">
        <v>30</v>
      </c>
      <c r="G152" s="61">
        <v>50</v>
      </c>
      <c r="H152" s="61">
        <v>50</v>
      </c>
    </row>
    <row r="153" spans="1:8" s="36" customFormat="1" ht="114.75">
      <c r="A153" s="10" t="s">
        <v>169</v>
      </c>
      <c r="B153" s="35" t="s">
        <v>647</v>
      </c>
      <c r="C153" s="29" t="s">
        <v>73</v>
      </c>
      <c r="D153" s="29" t="s">
        <v>833</v>
      </c>
      <c r="E153" s="29"/>
      <c r="F153" s="60">
        <f>F154+F156</f>
        <v>1274.4</v>
      </c>
      <c r="G153" s="61">
        <f>G154+G156</f>
        <v>1299.38</v>
      </c>
      <c r="H153" s="61">
        <f>H154+H156</f>
        <v>1299.38</v>
      </c>
    </row>
    <row r="154" spans="1:8" s="36" customFormat="1" ht="51">
      <c r="A154" s="10" t="s">
        <v>170</v>
      </c>
      <c r="B154" s="30" t="s">
        <v>727</v>
      </c>
      <c r="C154" s="29" t="s">
        <v>73</v>
      </c>
      <c r="D154" s="29" t="s">
        <v>833</v>
      </c>
      <c r="E154" s="29" t="s">
        <v>724</v>
      </c>
      <c r="F154" s="61">
        <f>F155</f>
        <v>1264.4</v>
      </c>
      <c r="G154" s="61">
        <f>G155</f>
        <v>1264.38</v>
      </c>
      <c r="H154" s="61">
        <f>H155</f>
        <v>1264.38</v>
      </c>
    </row>
    <row r="155" spans="1:8" s="36" customFormat="1" ht="12.75">
      <c r="A155" s="10" t="s">
        <v>677</v>
      </c>
      <c r="B155" s="30" t="s">
        <v>728</v>
      </c>
      <c r="C155" s="29" t="s">
        <v>73</v>
      </c>
      <c r="D155" s="29" t="s">
        <v>833</v>
      </c>
      <c r="E155" s="29" t="s">
        <v>772</v>
      </c>
      <c r="F155" s="60">
        <v>1264.4</v>
      </c>
      <c r="G155" s="61">
        <v>1264.38</v>
      </c>
      <c r="H155" s="61">
        <v>1264.38</v>
      </c>
    </row>
    <row r="156" spans="1:8" s="36" customFormat="1" ht="25.5">
      <c r="A156" s="10" t="s">
        <v>171</v>
      </c>
      <c r="B156" s="35" t="s">
        <v>683</v>
      </c>
      <c r="C156" s="29" t="s">
        <v>73</v>
      </c>
      <c r="D156" s="29" t="s">
        <v>833</v>
      </c>
      <c r="E156" s="29" t="s">
        <v>674</v>
      </c>
      <c r="F156" s="60">
        <f>F157</f>
        <v>10</v>
      </c>
      <c r="G156" s="61">
        <f>G157</f>
        <v>35</v>
      </c>
      <c r="H156" s="61">
        <f>H157</f>
        <v>35</v>
      </c>
    </row>
    <row r="157" spans="1:8" s="36" customFormat="1" ht="25.5">
      <c r="A157" s="10" t="s">
        <v>172</v>
      </c>
      <c r="B157" s="35" t="s">
        <v>684</v>
      </c>
      <c r="C157" s="29" t="s">
        <v>73</v>
      </c>
      <c r="D157" s="29" t="s">
        <v>833</v>
      </c>
      <c r="E157" s="29" t="s">
        <v>667</v>
      </c>
      <c r="F157" s="60">
        <v>10</v>
      </c>
      <c r="G157" s="61">
        <v>35</v>
      </c>
      <c r="H157" s="61">
        <v>35</v>
      </c>
    </row>
    <row r="158" spans="1:8" s="36" customFormat="1" ht="25.5">
      <c r="A158" s="10" t="s">
        <v>173</v>
      </c>
      <c r="B158" s="35" t="s">
        <v>838</v>
      </c>
      <c r="C158" s="29" t="s">
        <v>73</v>
      </c>
      <c r="D158" s="29" t="s">
        <v>836</v>
      </c>
      <c r="E158" s="29"/>
      <c r="F158" s="60">
        <f aca="true" t="shared" si="17" ref="F158:H160">F159</f>
        <v>35</v>
      </c>
      <c r="G158" s="60">
        <f t="shared" si="17"/>
        <v>35</v>
      </c>
      <c r="H158" s="60">
        <f t="shared" si="17"/>
        <v>0</v>
      </c>
    </row>
    <row r="159" spans="1:8" s="36" customFormat="1" ht="89.25">
      <c r="A159" s="10" t="s">
        <v>174</v>
      </c>
      <c r="B159" s="35" t="s">
        <v>839</v>
      </c>
      <c r="C159" s="29" t="s">
        <v>73</v>
      </c>
      <c r="D159" s="29" t="s">
        <v>837</v>
      </c>
      <c r="E159" s="29"/>
      <c r="F159" s="60">
        <f t="shared" si="17"/>
        <v>35</v>
      </c>
      <c r="G159" s="60">
        <f t="shared" si="17"/>
        <v>35</v>
      </c>
      <c r="H159" s="60">
        <f t="shared" si="17"/>
        <v>0</v>
      </c>
    </row>
    <row r="160" spans="1:8" s="36" customFormat="1" ht="25.5">
      <c r="A160" s="10" t="s">
        <v>175</v>
      </c>
      <c r="B160" s="35" t="s">
        <v>683</v>
      </c>
      <c r="C160" s="29" t="s">
        <v>73</v>
      </c>
      <c r="D160" s="29" t="s">
        <v>837</v>
      </c>
      <c r="E160" s="29" t="s">
        <v>674</v>
      </c>
      <c r="F160" s="60">
        <f t="shared" si="17"/>
        <v>35</v>
      </c>
      <c r="G160" s="60">
        <f t="shared" si="17"/>
        <v>35</v>
      </c>
      <c r="H160" s="60">
        <f t="shared" si="17"/>
        <v>0</v>
      </c>
    </row>
    <row r="161" spans="1:8" s="36" customFormat="1" ht="25.5">
      <c r="A161" s="10" t="s">
        <v>176</v>
      </c>
      <c r="B161" s="35" t="s">
        <v>684</v>
      </c>
      <c r="C161" s="29" t="s">
        <v>73</v>
      </c>
      <c r="D161" s="29" t="s">
        <v>837</v>
      </c>
      <c r="E161" s="29" t="s">
        <v>667</v>
      </c>
      <c r="F161" s="60">
        <v>35</v>
      </c>
      <c r="G161" s="61">
        <v>35</v>
      </c>
      <c r="H161" s="61">
        <v>0</v>
      </c>
    </row>
    <row r="162" spans="1:8" s="36" customFormat="1" ht="51">
      <c r="A162" s="10" t="s">
        <v>177</v>
      </c>
      <c r="B162" s="37" t="s">
        <v>648</v>
      </c>
      <c r="C162" s="29" t="s">
        <v>73</v>
      </c>
      <c r="D162" s="29" t="s">
        <v>834</v>
      </c>
      <c r="E162" s="29"/>
      <c r="F162" s="60">
        <f aca="true" t="shared" si="18" ref="F162:H164">F163</f>
        <v>30</v>
      </c>
      <c r="G162" s="60">
        <f t="shared" si="18"/>
        <v>50</v>
      </c>
      <c r="H162" s="60">
        <f t="shared" si="18"/>
        <v>0</v>
      </c>
    </row>
    <row r="163" spans="1:8" s="36" customFormat="1" ht="114.75">
      <c r="A163" s="10" t="s">
        <v>261</v>
      </c>
      <c r="B163" s="35" t="s">
        <v>69</v>
      </c>
      <c r="C163" s="29" t="s">
        <v>73</v>
      </c>
      <c r="D163" s="29" t="s">
        <v>835</v>
      </c>
      <c r="E163" s="29"/>
      <c r="F163" s="60">
        <f t="shared" si="18"/>
        <v>30</v>
      </c>
      <c r="G163" s="61">
        <f t="shared" si="18"/>
        <v>50</v>
      </c>
      <c r="H163" s="61">
        <f t="shared" si="18"/>
        <v>0</v>
      </c>
    </row>
    <row r="164" spans="1:8" s="36" customFormat="1" ht="25.5">
      <c r="A164" s="10" t="s">
        <v>262</v>
      </c>
      <c r="B164" s="35" t="s">
        <v>683</v>
      </c>
      <c r="C164" s="29" t="s">
        <v>73</v>
      </c>
      <c r="D164" s="29" t="s">
        <v>835</v>
      </c>
      <c r="E164" s="29" t="s">
        <v>674</v>
      </c>
      <c r="F164" s="60">
        <f t="shared" si="18"/>
        <v>30</v>
      </c>
      <c r="G164" s="61">
        <f t="shared" si="18"/>
        <v>50</v>
      </c>
      <c r="H164" s="61">
        <f t="shared" si="18"/>
        <v>0</v>
      </c>
    </row>
    <row r="165" spans="1:8" s="36" customFormat="1" ht="25.5">
      <c r="A165" s="10" t="s">
        <v>178</v>
      </c>
      <c r="B165" s="35" t="s">
        <v>684</v>
      </c>
      <c r="C165" s="29" t="s">
        <v>73</v>
      </c>
      <c r="D165" s="29" t="s">
        <v>835</v>
      </c>
      <c r="E165" s="29" t="s">
        <v>667</v>
      </c>
      <c r="F165" s="60">
        <v>30</v>
      </c>
      <c r="G165" s="61">
        <v>50</v>
      </c>
      <c r="H165" s="61">
        <v>0</v>
      </c>
    </row>
    <row r="166" spans="1:8" s="36" customFormat="1" ht="25.5">
      <c r="A166" s="10" t="s">
        <v>179</v>
      </c>
      <c r="B166" s="32" t="s">
        <v>70</v>
      </c>
      <c r="C166" s="33" t="s">
        <v>74</v>
      </c>
      <c r="D166" s="33" t="s">
        <v>698</v>
      </c>
      <c r="E166" s="33" t="s">
        <v>698</v>
      </c>
      <c r="F166" s="62">
        <f aca="true" t="shared" si="19" ref="F166:H170">F167</f>
        <v>10</v>
      </c>
      <c r="G166" s="68">
        <f t="shared" si="19"/>
        <v>20</v>
      </c>
      <c r="H166" s="68">
        <f t="shared" si="19"/>
        <v>0</v>
      </c>
    </row>
    <row r="167" spans="1:8" s="36" customFormat="1" ht="38.25">
      <c r="A167" s="10" t="s">
        <v>13</v>
      </c>
      <c r="B167" s="37" t="s">
        <v>55</v>
      </c>
      <c r="C167" s="29" t="s">
        <v>74</v>
      </c>
      <c r="D167" s="29" t="s">
        <v>829</v>
      </c>
      <c r="E167" s="29"/>
      <c r="F167" s="60">
        <f t="shared" si="19"/>
        <v>10</v>
      </c>
      <c r="G167" s="61">
        <f t="shared" si="19"/>
        <v>20</v>
      </c>
      <c r="H167" s="61">
        <f t="shared" si="19"/>
        <v>0</v>
      </c>
    </row>
    <row r="168" spans="1:8" s="36" customFormat="1" ht="25.5">
      <c r="A168" s="10" t="s">
        <v>14</v>
      </c>
      <c r="B168" s="37" t="s">
        <v>71</v>
      </c>
      <c r="C168" s="29" t="s">
        <v>74</v>
      </c>
      <c r="D168" s="29" t="s">
        <v>991</v>
      </c>
      <c r="E168" s="29"/>
      <c r="F168" s="60">
        <f t="shared" si="19"/>
        <v>10</v>
      </c>
      <c r="G168" s="60">
        <f t="shared" si="19"/>
        <v>20</v>
      </c>
      <c r="H168" s="60">
        <f t="shared" si="19"/>
        <v>0</v>
      </c>
    </row>
    <row r="169" spans="1:8" s="36" customFormat="1" ht="63.75">
      <c r="A169" s="10" t="s">
        <v>263</v>
      </c>
      <c r="B169" s="35" t="s">
        <v>663</v>
      </c>
      <c r="C169" s="29" t="s">
        <v>74</v>
      </c>
      <c r="D169" s="29" t="s">
        <v>992</v>
      </c>
      <c r="E169" s="29"/>
      <c r="F169" s="60">
        <f t="shared" si="19"/>
        <v>10</v>
      </c>
      <c r="G169" s="61">
        <f t="shared" si="19"/>
        <v>20</v>
      </c>
      <c r="H169" s="61">
        <f t="shared" si="19"/>
        <v>0</v>
      </c>
    </row>
    <row r="170" spans="1:8" s="36" customFormat="1" ht="25.5">
      <c r="A170" s="10" t="s">
        <v>15</v>
      </c>
      <c r="B170" s="35" t="s">
        <v>683</v>
      </c>
      <c r="C170" s="29" t="s">
        <v>74</v>
      </c>
      <c r="D170" s="29" t="s">
        <v>992</v>
      </c>
      <c r="E170" s="29" t="s">
        <v>674</v>
      </c>
      <c r="F170" s="60">
        <f t="shared" si="19"/>
        <v>10</v>
      </c>
      <c r="G170" s="61">
        <f t="shared" si="19"/>
        <v>20</v>
      </c>
      <c r="H170" s="61">
        <f t="shared" si="19"/>
        <v>0</v>
      </c>
    </row>
    <row r="171" spans="1:8" s="36" customFormat="1" ht="25.5">
      <c r="A171" s="10" t="s">
        <v>16</v>
      </c>
      <c r="B171" s="35" t="s">
        <v>684</v>
      </c>
      <c r="C171" s="29" t="s">
        <v>74</v>
      </c>
      <c r="D171" s="29" t="s">
        <v>992</v>
      </c>
      <c r="E171" s="29" t="s">
        <v>667</v>
      </c>
      <c r="F171" s="60">
        <v>10</v>
      </c>
      <c r="G171" s="61">
        <v>20</v>
      </c>
      <c r="H171" s="61">
        <v>0</v>
      </c>
    </row>
    <row r="172" spans="1:8" s="36" customFormat="1" ht="12.75">
      <c r="A172" s="10" t="s">
        <v>17</v>
      </c>
      <c r="B172" s="38" t="s">
        <v>36</v>
      </c>
      <c r="C172" s="39" t="s">
        <v>58</v>
      </c>
      <c r="D172" s="39" t="s">
        <v>698</v>
      </c>
      <c r="E172" s="39" t="s">
        <v>698</v>
      </c>
      <c r="F172" s="66">
        <f>F181+F191+F173</f>
        <v>10436.94</v>
      </c>
      <c r="G172" s="66">
        <f>G181+G191+G173</f>
        <v>9554.539999999999</v>
      </c>
      <c r="H172" s="66">
        <f>H181+H191+H173</f>
        <v>9552.539999999999</v>
      </c>
    </row>
    <row r="173" spans="1:8" s="36" customFormat="1" ht="12.75">
      <c r="A173" s="10" t="s">
        <v>180</v>
      </c>
      <c r="B173" s="19" t="s">
        <v>841</v>
      </c>
      <c r="C173" s="12" t="s">
        <v>840</v>
      </c>
      <c r="D173" s="12"/>
      <c r="E173" s="12"/>
      <c r="F173" s="60">
        <f aca="true" t="shared" si="20" ref="F173:H177">SUM(F174)</f>
        <v>1462.7</v>
      </c>
      <c r="G173" s="60">
        <f t="shared" si="20"/>
        <v>1460.3</v>
      </c>
      <c r="H173" s="60">
        <f t="shared" si="20"/>
        <v>1458.3</v>
      </c>
    </row>
    <row r="174" spans="1:8" s="36" customFormat="1" ht="38.25">
      <c r="A174" s="10" t="s">
        <v>181</v>
      </c>
      <c r="B174" s="20" t="s">
        <v>842</v>
      </c>
      <c r="C174" s="10" t="s">
        <v>840</v>
      </c>
      <c r="D174" s="10" t="s">
        <v>845</v>
      </c>
      <c r="E174" s="10"/>
      <c r="F174" s="60">
        <f>SUM(F175)</f>
        <v>1462.7</v>
      </c>
      <c r="G174" s="60">
        <f t="shared" si="20"/>
        <v>1460.3</v>
      </c>
      <c r="H174" s="60">
        <f t="shared" si="20"/>
        <v>1458.3</v>
      </c>
    </row>
    <row r="175" spans="1:8" s="36" customFormat="1" ht="25.5">
      <c r="A175" s="10" t="s">
        <v>182</v>
      </c>
      <c r="B175" s="20" t="s">
        <v>843</v>
      </c>
      <c r="C175" s="10" t="s">
        <v>840</v>
      </c>
      <c r="D175" s="10" t="s">
        <v>846</v>
      </c>
      <c r="E175" s="10"/>
      <c r="F175" s="60">
        <f t="shared" si="20"/>
        <v>1462.7</v>
      </c>
      <c r="G175" s="60">
        <f t="shared" si="20"/>
        <v>1460.3</v>
      </c>
      <c r="H175" s="60">
        <f t="shared" si="20"/>
        <v>1458.3</v>
      </c>
    </row>
    <row r="176" spans="1:8" s="36" customFormat="1" ht="127.5">
      <c r="A176" s="10" t="s">
        <v>183</v>
      </c>
      <c r="B176" s="75" t="s">
        <v>844</v>
      </c>
      <c r="C176" s="10" t="s">
        <v>840</v>
      </c>
      <c r="D176" s="10" t="s">
        <v>847</v>
      </c>
      <c r="E176" s="10"/>
      <c r="F176" s="60">
        <f>SUM(F177+F179)</f>
        <v>1462.7</v>
      </c>
      <c r="G176" s="60">
        <f>SUM(G177+G179)</f>
        <v>1460.3</v>
      </c>
      <c r="H176" s="60">
        <f>SUM(H177+H179)</f>
        <v>1458.3</v>
      </c>
    </row>
    <row r="177" spans="1:8" s="36" customFormat="1" ht="51">
      <c r="A177" s="10" t="s">
        <v>184</v>
      </c>
      <c r="B177" s="20" t="s">
        <v>727</v>
      </c>
      <c r="C177" s="10" t="s">
        <v>840</v>
      </c>
      <c r="D177" s="10" t="s">
        <v>847</v>
      </c>
      <c r="E177" s="10" t="s">
        <v>724</v>
      </c>
      <c r="F177" s="60">
        <f t="shared" si="20"/>
        <v>1250.8</v>
      </c>
      <c r="G177" s="60">
        <f t="shared" si="20"/>
        <v>1250.8</v>
      </c>
      <c r="H177" s="60">
        <f t="shared" si="20"/>
        <v>1250.8</v>
      </c>
    </row>
    <row r="178" spans="1:8" s="36" customFormat="1" ht="25.5">
      <c r="A178" s="10" t="s">
        <v>185</v>
      </c>
      <c r="B178" s="20" t="s">
        <v>796</v>
      </c>
      <c r="C178" s="10" t="s">
        <v>840</v>
      </c>
      <c r="D178" s="10" t="s">
        <v>847</v>
      </c>
      <c r="E178" s="10" t="s">
        <v>725</v>
      </c>
      <c r="F178" s="60">
        <v>1250.8</v>
      </c>
      <c r="G178" s="60">
        <v>1250.8</v>
      </c>
      <c r="H178" s="60">
        <v>1250.8</v>
      </c>
    </row>
    <row r="179" spans="1:8" s="36" customFormat="1" ht="25.5">
      <c r="A179" s="10" t="s">
        <v>264</v>
      </c>
      <c r="B179" s="4" t="s">
        <v>683</v>
      </c>
      <c r="C179" s="10" t="s">
        <v>840</v>
      </c>
      <c r="D179" s="10" t="s">
        <v>847</v>
      </c>
      <c r="E179" s="10" t="s">
        <v>674</v>
      </c>
      <c r="F179" s="60">
        <f>SUM(F180)</f>
        <v>211.9</v>
      </c>
      <c r="G179" s="60">
        <f>SUM(G180)</f>
        <v>209.5</v>
      </c>
      <c r="H179" s="60">
        <f>SUM(H180)</f>
        <v>207.5</v>
      </c>
    </row>
    <row r="180" spans="1:8" s="36" customFormat="1" ht="25.5">
      <c r="A180" s="10" t="s">
        <v>265</v>
      </c>
      <c r="B180" s="4" t="s">
        <v>684</v>
      </c>
      <c r="C180" s="10" t="s">
        <v>840</v>
      </c>
      <c r="D180" s="10" t="s">
        <v>847</v>
      </c>
      <c r="E180" s="10" t="s">
        <v>667</v>
      </c>
      <c r="F180" s="60">
        <v>211.9</v>
      </c>
      <c r="G180" s="60">
        <v>209.5</v>
      </c>
      <c r="H180" s="60">
        <v>207.5</v>
      </c>
    </row>
    <row r="181" spans="1:8" s="36" customFormat="1" ht="12.75">
      <c r="A181" s="10" t="s">
        <v>266</v>
      </c>
      <c r="B181" s="32" t="s">
        <v>37</v>
      </c>
      <c r="C181" s="33" t="s">
        <v>59</v>
      </c>
      <c r="D181" s="33" t="s">
        <v>698</v>
      </c>
      <c r="E181" s="33" t="s">
        <v>698</v>
      </c>
      <c r="F181" s="62">
        <f>F182</f>
        <v>8300.8</v>
      </c>
      <c r="G181" s="68">
        <f>G182</f>
        <v>7300.8</v>
      </c>
      <c r="H181" s="68">
        <f>H182</f>
        <v>7300.8</v>
      </c>
    </row>
    <row r="182" spans="1:8" s="36" customFormat="1" ht="25.5">
      <c r="A182" s="10" t="s">
        <v>267</v>
      </c>
      <c r="B182" s="37" t="s">
        <v>38</v>
      </c>
      <c r="C182" s="29" t="s">
        <v>59</v>
      </c>
      <c r="D182" s="29" t="s">
        <v>848</v>
      </c>
      <c r="E182" s="29"/>
      <c r="F182" s="60">
        <f>F183+F187</f>
        <v>8300.8</v>
      </c>
      <c r="G182" s="61">
        <f>G183+G187</f>
        <v>7300.8</v>
      </c>
      <c r="H182" s="61">
        <f>H183+H187</f>
        <v>7300.8</v>
      </c>
    </row>
    <row r="183" spans="1:8" s="36" customFormat="1" ht="25.5">
      <c r="A183" s="10" t="s">
        <v>268</v>
      </c>
      <c r="B183" s="37" t="s">
        <v>664</v>
      </c>
      <c r="C183" s="29" t="s">
        <v>59</v>
      </c>
      <c r="D183" s="29" t="s">
        <v>849</v>
      </c>
      <c r="E183" s="29"/>
      <c r="F183" s="60">
        <f aca="true" t="shared" si="21" ref="F183:H185">F184</f>
        <v>8097.8</v>
      </c>
      <c r="G183" s="61">
        <f t="shared" si="21"/>
        <v>7097.8</v>
      </c>
      <c r="H183" s="61">
        <f t="shared" si="21"/>
        <v>7097.8</v>
      </c>
    </row>
    <row r="184" spans="1:8" s="36" customFormat="1" ht="102">
      <c r="A184" s="10" t="s">
        <v>269</v>
      </c>
      <c r="B184" s="35" t="s">
        <v>665</v>
      </c>
      <c r="C184" s="29" t="s">
        <v>59</v>
      </c>
      <c r="D184" s="29" t="s">
        <v>850</v>
      </c>
      <c r="E184" s="29"/>
      <c r="F184" s="60">
        <f t="shared" si="21"/>
        <v>8097.8</v>
      </c>
      <c r="G184" s="61">
        <f t="shared" si="21"/>
        <v>7097.8</v>
      </c>
      <c r="H184" s="61">
        <f t="shared" si="21"/>
        <v>7097.8</v>
      </c>
    </row>
    <row r="185" spans="1:8" s="36" customFormat="1" ht="12.75">
      <c r="A185" s="10" t="s">
        <v>18</v>
      </c>
      <c r="B185" s="37" t="s">
        <v>757</v>
      </c>
      <c r="C185" s="29" t="s">
        <v>59</v>
      </c>
      <c r="D185" s="29" t="s">
        <v>850</v>
      </c>
      <c r="E185" s="29" t="s">
        <v>760</v>
      </c>
      <c r="F185" s="60">
        <f t="shared" si="21"/>
        <v>8097.8</v>
      </c>
      <c r="G185" s="61">
        <f t="shared" si="21"/>
        <v>7097.8</v>
      </c>
      <c r="H185" s="61">
        <f t="shared" si="21"/>
        <v>7097.8</v>
      </c>
    </row>
    <row r="186" spans="1:8" s="36" customFormat="1" ht="38.25">
      <c r="A186" s="10" t="s">
        <v>19</v>
      </c>
      <c r="B186" s="37" t="s">
        <v>666</v>
      </c>
      <c r="C186" s="29" t="s">
        <v>59</v>
      </c>
      <c r="D186" s="29" t="s">
        <v>850</v>
      </c>
      <c r="E186" s="29" t="s">
        <v>60</v>
      </c>
      <c r="F186" s="60">
        <v>8097.8</v>
      </c>
      <c r="G186" s="61">
        <v>7097.8</v>
      </c>
      <c r="H186" s="61">
        <v>7097.8</v>
      </c>
    </row>
    <row r="187" spans="1:8" s="40" customFormat="1" ht="25.5">
      <c r="A187" s="10" t="s">
        <v>20</v>
      </c>
      <c r="B187" s="37" t="s">
        <v>736</v>
      </c>
      <c r="C187" s="29" t="s">
        <v>59</v>
      </c>
      <c r="D187" s="29" t="s">
        <v>851</v>
      </c>
      <c r="E187" s="29"/>
      <c r="F187" s="60">
        <f aca="true" t="shared" si="22" ref="F187:H189">F188</f>
        <v>203</v>
      </c>
      <c r="G187" s="61">
        <f t="shared" si="22"/>
        <v>203</v>
      </c>
      <c r="H187" s="61">
        <f t="shared" si="22"/>
        <v>203</v>
      </c>
    </row>
    <row r="188" spans="1:8" s="34" customFormat="1" ht="51">
      <c r="A188" s="10" t="s">
        <v>270</v>
      </c>
      <c r="B188" s="35" t="s">
        <v>737</v>
      </c>
      <c r="C188" s="29" t="s">
        <v>59</v>
      </c>
      <c r="D188" s="29" t="s">
        <v>852</v>
      </c>
      <c r="E188" s="29"/>
      <c r="F188" s="60">
        <f t="shared" si="22"/>
        <v>203</v>
      </c>
      <c r="G188" s="61">
        <f t="shared" si="22"/>
        <v>203</v>
      </c>
      <c r="H188" s="61">
        <f t="shared" si="22"/>
        <v>203</v>
      </c>
    </row>
    <row r="189" spans="1:8" s="36" customFormat="1" ht="25.5">
      <c r="A189" s="10" t="s">
        <v>271</v>
      </c>
      <c r="B189" s="35" t="s">
        <v>683</v>
      </c>
      <c r="C189" s="29" t="s">
        <v>59</v>
      </c>
      <c r="D189" s="29" t="s">
        <v>852</v>
      </c>
      <c r="E189" s="29" t="s">
        <v>674</v>
      </c>
      <c r="F189" s="60">
        <f t="shared" si="22"/>
        <v>203</v>
      </c>
      <c r="G189" s="61">
        <f t="shared" si="22"/>
        <v>203</v>
      </c>
      <c r="H189" s="61">
        <f t="shared" si="22"/>
        <v>203</v>
      </c>
    </row>
    <row r="190" spans="1:8" s="36" customFormat="1" ht="25.5">
      <c r="A190" s="10" t="s">
        <v>272</v>
      </c>
      <c r="B190" s="35" t="s">
        <v>684</v>
      </c>
      <c r="C190" s="29" t="s">
        <v>59</v>
      </c>
      <c r="D190" s="29" t="s">
        <v>852</v>
      </c>
      <c r="E190" s="29" t="s">
        <v>667</v>
      </c>
      <c r="F190" s="60">
        <v>203</v>
      </c>
      <c r="G190" s="61">
        <v>203</v>
      </c>
      <c r="H190" s="61">
        <v>203</v>
      </c>
    </row>
    <row r="191" spans="1:8" s="36" customFormat="1" ht="12.75">
      <c r="A191" s="10" t="s">
        <v>273</v>
      </c>
      <c r="B191" s="32" t="s">
        <v>61</v>
      </c>
      <c r="C191" s="33" t="s">
        <v>62</v>
      </c>
      <c r="D191" s="42"/>
      <c r="E191" s="33"/>
      <c r="F191" s="62">
        <f>F192+F209+F217</f>
        <v>673.4399999999999</v>
      </c>
      <c r="G191" s="68">
        <f>G192+G209+G217</f>
        <v>793.4399999999999</v>
      </c>
      <c r="H191" s="68">
        <f>H192+H209+H217</f>
        <v>793.4399999999999</v>
      </c>
    </row>
    <row r="192" spans="1:8" s="36" customFormat="1" ht="38.25">
      <c r="A192" s="10" t="s">
        <v>274</v>
      </c>
      <c r="B192" s="35" t="s">
        <v>75</v>
      </c>
      <c r="C192" s="29" t="s">
        <v>62</v>
      </c>
      <c r="D192" s="29" t="s">
        <v>853</v>
      </c>
      <c r="E192" s="29"/>
      <c r="F192" s="60">
        <f>F193</f>
        <v>80</v>
      </c>
      <c r="G192" s="61">
        <f>G193</f>
        <v>200</v>
      </c>
      <c r="H192" s="61">
        <f>H193</f>
        <v>200</v>
      </c>
    </row>
    <row r="193" spans="1:8" s="36" customFormat="1" ht="25.5">
      <c r="A193" s="10" t="s">
        <v>275</v>
      </c>
      <c r="B193" s="35" t="s">
        <v>76</v>
      </c>
      <c r="C193" s="29" t="s">
        <v>62</v>
      </c>
      <c r="D193" s="29" t="s">
        <v>854</v>
      </c>
      <c r="E193" s="29"/>
      <c r="F193" s="60">
        <f>F194+F197+F200+F203+F206</f>
        <v>80</v>
      </c>
      <c r="G193" s="60">
        <f>G194+G197+G200+G203+G206</f>
        <v>200</v>
      </c>
      <c r="H193" s="60">
        <f>H194+H197+H200+H203+H206</f>
        <v>200</v>
      </c>
    </row>
    <row r="194" spans="1:8" s="36" customFormat="1" ht="102">
      <c r="A194" s="10" t="s">
        <v>1026</v>
      </c>
      <c r="B194" s="35" t="s">
        <v>77</v>
      </c>
      <c r="C194" s="29" t="s">
        <v>62</v>
      </c>
      <c r="D194" s="29" t="s">
        <v>855</v>
      </c>
      <c r="E194" s="29"/>
      <c r="F194" s="60">
        <f aca="true" t="shared" si="23" ref="F194:H195">F195</f>
        <v>20</v>
      </c>
      <c r="G194" s="61">
        <f t="shared" si="23"/>
        <v>70</v>
      </c>
      <c r="H194" s="61">
        <f t="shared" si="23"/>
        <v>70</v>
      </c>
    </row>
    <row r="195" spans="1:8" s="36" customFormat="1" ht="12.75">
      <c r="A195" s="10" t="s">
        <v>186</v>
      </c>
      <c r="B195" s="30" t="s">
        <v>757</v>
      </c>
      <c r="C195" s="29" t="s">
        <v>62</v>
      </c>
      <c r="D195" s="29" t="s">
        <v>855</v>
      </c>
      <c r="E195" s="29" t="s">
        <v>760</v>
      </c>
      <c r="F195" s="60">
        <f t="shared" si="23"/>
        <v>20</v>
      </c>
      <c r="G195" s="61">
        <f t="shared" si="23"/>
        <v>70</v>
      </c>
      <c r="H195" s="61">
        <f t="shared" si="23"/>
        <v>70</v>
      </c>
    </row>
    <row r="196" spans="1:8" s="36" customFormat="1" ht="38.25">
      <c r="A196" s="10" t="s">
        <v>187</v>
      </c>
      <c r="B196" s="37" t="s">
        <v>666</v>
      </c>
      <c r="C196" s="29" t="s">
        <v>62</v>
      </c>
      <c r="D196" s="29" t="s">
        <v>855</v>
      </c>
      <c r="E196" s="29" t="s">
        <v>60</v>
      </c>
      <c r="F196" s="60">
        <v>20</v>
      </c>
      <c r="G196" s="61">
        <v>70</v>
      </c>
      <c r="H196" s="61">
        <v>70</v>
      </c>
    </row>
    <row r="197" spans="1:8" s="36" customFormat="1" ht="89.25">
      <c r="A197" s="10" t="s">
        <v>188</v>
      </c>
      <c r="B197" s="35" t="s">
        <v>729</v>
      </c>
      <c r="C197" s="29" t="s">
        <v>62</v>
      </c>
      <c r="D197" s="29" t="s">
        <v>856</v>
      </c>
      <c r="E197" s="29"/>
      <c r="F197" s="60">
        <f aca="true" t="shared" si="24" ref="F197:H198">F198</f>
        <v>15</v>
      </c>
      <c r="G197" s="61">
        <f t="shared" si="24"/>
        <v>30</v>
      </c>
      <c r="H197" s="61">
        <f t="shared" si="24"/>
        <v>30</v>
      </c>
    </row>
    <row r="198" spans="1:8" s="36" customFormat="1" ht="12.75">
      <c r="A198" s="10" t="s">
        <v>189</v>
      </c>
      <c r="B198" s="30" t="s">
        <v>757</v>
      </c>
      <c r="C198" s="29" t="s">
        <v>62</v>
      </c>
      <c r="D198" s="29" t="s">
        <v>856</v>
      </c>
      <c r="E198" s="29" t="s">
        <v>760</v>
      </c>
      <c r="F198" s="60">
        <f t="shared" si="24"/>
        <v>15</v>
      </c>
      <c r="G198" s="61">
        <f t="shared" si="24"/>
        <v>30</v>
      </c>
      <c r="H198" s="61">
        <f t="shared" si="24"/>
        <v>30</v>
      </c>
    </row>
    <row r="199" spans="1:8" s="36" customFormat="1" ht="38.25">
      <c r="A199" s="10" t="s">
        <v>190</v>
      </c>
      <c r="B199" s="37" t="s">
        <v>666</v>
      </c>
      <c r="C199" s="29" t="s">
        <v>62</v>
      </c>
      <c r="D199" s="29" t="s">
        <v>856</v>
      </c>
      <c r="E199" s="29" t="s">
        <v>60</v>
      </c>
      <c r="F199" s="60">
        <v>15</v>
      </c>
      <c r="G199" s="61">
        <v>30</v>
      </c>
      <c r="H199" s="61">
        <v>30</v>
      </c>
    </row>
    <row r="200" spans="1:8" s="36" customFormat="1" ht="76.5">
      <c r="A200" s="10" t="s">
        <v>191</v>
      </c>
      <c r="B200" s="35" t="s">
        <v>730</v>
      </c>
      <c r="C200" s="29" t="s">
        <v>62</v>
      </c>
      <c r="D200" s="29" t="s">
        <v>857</v>
      </c>
      <c r="E200" s="29"/>
      <c r="F200" s="60">
        <f aca="true" t="shared" si="25" ref="F200:H201">F201</f>
        <v>30</v>
      </c>
      <c r="G200" s="61">
        <f t="shared" si="25"/>
        <v>60</v>
      </c>
      <c r="H200" s="61">
        <f t="shared" si="25"/>
        <v>60</v>
      </c>
    </row>
    <row r="201" spans="1:8" s="36" customFormat="1" ht="12.75">
      <c r="A201" s="10" t="s">
        <v>192</v>
      </c>
      <c r="B201" s="30" t="s">
        <v>757</v>
      </c>
      <c r="C201" s="29" t="s">
        <v>62</v>
      </c>
      <c r="D201" s="29" t="s">
        <v>857</v>
      </c>
      <c r="E201" s="29" t="s">
        <v>760</v>
      </c>
      <c r="F201" s="60">
        <f t="shared" si="25"/>
        <v>30</v>
      </c>
      <c r="G201" s="61">
        <f t="shared" si="25"/>
        <v>60</v>
      </c>
      <c r="H201" s="61">
        <f t="shared" si="25"/>
        <v>60</v>
      </c>
    </row>
    <row r="202" spans="1:8" s="36" customFormat="1" ht="38.25">
      <c r="A202" s="10" t="s">
        <v>193</v>
      </c>
      <c r="B202" s="37" t="s">
        <v>666</v>
      </c>
      <c r="C202" s="29" t="s">
        <v>62</v>
      </c>
      <c r="D202" s="29" t="s">
        <v>857</v>
      </c>
      <c r="E202" s="29" t="s">
        <v>60</v>
      </c>
      <c r="F202" s="60">
        <v>30</v>
      </c>
      <c r="G202" s="61">
        <v>60</v>
      </c>
      <c r="H202" s="61">
        <v>60</v>
      </c>
    </row>
    <row r="203" spans="1:8" s="36" customFormat="1" ht="114.75">
      <c r="A203" s="10" t="s">
        <v>194</v>
      </c>
      <c r="B203" s="35" t="s">
        <v>731</v>
      </c>
      <c r="C203" s="29" t="s">
        <v>62</v>
      </c>
      <c r="D203" s="29" t="s">
        <v>858</v>
      </c>
      <c r="E203" s="29"/>
      <c r="F203" s="60">
        <f aca="true" t="shared" si="26" ref="F203:H206">F204</f>
        <v>5</v>
      </c>
      <c r="G203" s="61">
        <f t="shared" si="26"/>
        <v>20</v>
      </c>
      <c r="H203" s="61">
        <f t="shared" si="26"/>
        <v>20</v>
      </c>
    </row>
    <row r="204" spans="1:8" s="36" customFormat="1" ht="25.5">
      <c r="A204" s="10" t="s">
        <v>195</v>
      </c>
      <c r="B204" s="35" t="s">
        <v>683</v>
      </c>
      <c r="C204" s="29" t="s">
        <v>62</v>
      </c>
      <c r="D204" s="29" t="s">
        <v>858</v>
      </c>
      <c r="E204" s="29" t="s">
        <v>674</v>
      </c>
      <c r="F204" s="60">
        <f t="shared" si="26"/>
        <v>5</v>
      </c>
      <c r="G204" s="61">
        <f t="shared" si="26"/>
        <v>20</v>
      </c>
      <c r="H204" s="61">
        <f t="shared" si="26"/>
        <v>20</v>
      </c>
    </row>
    <row r="205" spans="1:8" s="36" customFormat="1" ht="25.5">
      <c r="A205" s="10" t="s">
        <v>196</v>
      </c>
      <c r="B205" s="35" t="s">
        <v>684</v>
      </c>
      <c r="C205" s="29" t="s">
        <v>62</v>
      </c>
      <c r="D205" s="29" t="s">
        <v>858</v>
      </c>
      <c r="E205" s="29" t="s">
        <v>667</v>
      </c>
      <c r="F205" s="60">
        <v>5</v>
      </c>
      <c r="G205" s="61">
        <v>20</v>
      </c>
      <c r="H205" s="61">
        <v>20</v>
      </c>
    </row>
    <row r="206" spans="1:8" s="36" customFormat="1" ht="89.25">
      <c r="A206" s="10" t="s">
        <v>674</v>
      </c>
      <c r="B206" s="35" t="s">
        <v>860</v>
      </c>
      <c r="C206" s="29" t="s">
        <v>62</v>
      </c>
      <c r="D206" s="29" t="s">
        <v>859</v>
      </c>
      <c r="E206" s="29"/>
      <c r="F206" s="60">
        <f t="shared" si="26"/>
        <v>10</v>
      </c>
      <c r="G206" s="60">
        <f t="shared" si="26"/>
        <v>20</v>
      </c>
      <c r="H206" s="60">
        <f t="shared" si="26"/>
        <v>20</v>
      </c>
    </row>
    <row r="207" spans="1:8" s="36" customFormat="1" ht="12.75">
      <c r="A207" s="10" t="s">
        <v>197</v>
      </c>
      <c r="B207" s="35" t="s">
        <v>757</v>
      </c>
      <c r="C207" s="29" t="s">
        <v>62</v>
      </c>
      <c r="D207" s="29" t="s">
        <v>859</v>
      </c>
      <c r="E207" s="29" t="s">
        <v>760</v>
      </c>
      <c r="F207" s="60">
        <f>F208</f>
        <v>10</v>
      </c>
      <c r="G207" s="60">
        <f>G208</f>
        <v>20</v>
      </c>
      <c r="H207" s="60">
        <f>H208</f>
        <v>20</v>
      </c>
    </row>
    <row r="208" spans="1:8" s="36" customFormat="1" ht="38.25">
      <c r="A208" s="10" t="s">
        <v>198</v>
      </c>
      <c r="B208" s="35" t="s">
        <v>666</v>
      </c>
      <c r="C208" s="29" t="s">
        <v>62</v>
      </c>
      <c r="D208" s="29" t="s">
        <v>859</v>
      </c>
      <c r="E208" s="29" t="s">
        <v>60</v>
      </c>
      <c r="F208" s="60">
        <v>10</v>
      </c>
      <c r="G208" s="61">
        <v>20</v>
      </c>
      <c r="H208" s="61">
        <v>20</v>
      </c>
    </row>
    <row r="209" spans="1:8" s="34" customFormat="1" ht="38.25">
      <c r="A209" s="10" t="s">
        <v>199</v>
      </c>
      <c r="B209" s="35" t="s">
        <v>78</v>
      </c>
      <c r="C209" s="29" t="s">
        <v>62</v>
      </c>
      <c r="D209" s="29" t="s">
        <v>845</v>
      </c>
      <c r="E209" s="29"/>
      <c r="F209" s="60">
        <f>F210</f>
        <v>553.4399999999999</v>
      </c>
      <c r="G209" s="60">
        <f>G210</f>
        <v>553.4399999999999</v>
      </c>
      <c r="H209" s="60">
        <f>H210</f>
        <v>553.4399999999999</v>
      </c>
    </row>
    <row r="210" spans="1:8" s="36" customFormat="1" ht="38.25">
      <c r="A210" s="10" t="s">
        <v>200</v>
      </c>
      <c r="B210" s="37" t="s">
        <v>654</v>
      </c>
      <c r="C210" s="29" t="s">
        <v>62</v>
      </c>
      <c r="D210" s="29" t="s">
        <v>861</v>
      </c>
      <c r="E210" s="29"/>
      <c r="F210" s="60">
        <f>F211+F214</f>
        <v>553.4399999999999</v>
      </c>
      <c r="G210" s="60">
        <f>G211+G214</f>
        <v>553.4399999999999</v>
      </c>
      <c r="H210" s="60">
        <f>H211+H214</f>
        <v>553.4399999999999</v>
      </c>
    </row>
    <row r="211" spans="1:8" s="36" customFormat="1" ht="114.75">
      <c r="A211" s="10" t="s">
        <v>201</v>
      </c>
      <c r="B211" s="35" t="s">
        <v>655</v>
      </c>
      <c r="C211" s="29" t="s">
        <v>62</v>
      </c>
      <c r="D211" s="29" t="s">
        <v>862</v>
      </c>
      <c r="E211" s="29"/>
      <c r="F211" s="60">
        <f aca="true" t="shared" si="27" ref="F211:H212">F212</f>
        <v>1.14</v>
      </c>
      <c r="G211" s="61">
        <f t="shared" si="27"/>
        <v>1.14</v>
      </c>
      <c r="H211" s="61">
        <f t="shared" si="27"/>
        <v>1.14</v>
      </c>
    </row>
    <row r="212" spans="1:8" s="36" customFormat="1" ht="25.5">
      <c r="A212" s="10" t="s">
        <v>202</v>
      </c>
      <c r="B212" s="35" t="s">
        <v>683</v>
      </c>
      <c r="C212" s="29" t="s">
        <v>62</v>
      </c>
      <c r="D212" s="29" t="s">
        <v>862</v>
      </c>
      <c r="E212" s="29" t="s">
        <v>674</v>
      </c>
      <c r="F212" s="60">
        <f t="shared" si="27"/>
        <v>1.14</v>
      </c>
      <c r="G212" s="61">
        <f t="shared" si="27"/>
        <v>1.14</v>
      </c>
      <c r="H212" s="61">
        <f t="shared" si="27"/>
        <v>1.14</v>
      </c>
    </row>
    <row r="213" spans="1:8" s="36" customFormat="1" ht="25.5">
      <c r="A213" s="10" t="s">
        <v>276</v>
      </c>
      <c r="B213" s="35" t="s">
        <v>684</v>
      </c>
      <c r="C213" s="29" t="s">
        <v>62</v>
      </c>
      <c r="D213" s="29" t="s">
        <v>862</v>
      </c>
      <c r="E213" s="29" t="s">
        <v>667</v>
      </c>
      <c r="F213" s="60">
        <v>1.14</v>
      </c>
      <c r="G213" s="61">
        <v>1.14</v>
      </c>
      <c r="H213" s="61">
        <v>1.14</v>
      </c>
    </row>
    <row r="214" spans="1:8" s="40" customFormat="1" ht="114.75">
      <c r="A214" s="10" t="s">
        <v>277</v>
      </c>
      <c r="B214" s="35" t="s">
        <v>601</v>
      </c>
      <c r="C214" s="29" t="s">
        <v>62</v>
      </c>
      <c r="D214" s="29" t="s">
        <v>863</v>
      </c>
      <c r="E214" s="29"/>
      <c r="F214" s="60">
        <f aca="true" t="shared" si="28" ref="F214:H215">F215</f>
        <v>552.3</v>
      </c>
      <c r="G214" s="61">
        <f t="shared" si="28"/>
        <v>552.3</v>
      </c>
      <c r="H214" s="61">
        <f t="shared" si="28"/>
        <v>552.3</v>
      </c>
    </row>
    <row r="215" spans="1:8" s="34" customFormat="1" ht="25.5">
      <c r="A215" s="10" t="s">
        <v>278</v>
      </c>
      <c r="B215" s="35" t="s">
        <v>683</v>
      </c>
      <c r="C215" s="29" t="s">
        <v>62</v>
      </c>
      <c r="D215" s="29" t="s">
        <v>863</v>
      </c>
      <c r="E215" s="29" t="s">
        <v>674</v>
      </c>
      <c r="F215" s="60">
        <f t="shared" si="28"/>
        <v>552.3</v>
      </c>
      <c r="G215" s="61">
        <f t="shared" si="28"/>
        <v>552.3</v>
      </c>
      <c r="H215" s="61">
        <f t="shared" si="28"/>
        <v>552.3</v>
      </c>
    </row>
    <row r="216" spans="1:8" s="36" customFormat="1" ht="25.5">
      <c r="A216" s="10" t="s">
        <v>279</v>
      </c>
      <c r="B216" s="35" t="s">
        <v>684</v>
      </c>
      <c r="C216" s="29" t="s">
        <v>62</v>
      </c>
      <c r="D216" s="29" t="s">
        <v>863</v>
      </c>
      <c r="E216" s="29" t="s">
        <v>667</v>
      </c>
      <c r="F216" s="60">
        <v>552.3</v>
      </c>
      <c r="G216" s="61">
        <v>552.3</v>
      </c>
      <c r="H216" s="61">
        <v>552.3</v>
      </c>
    </row>
    <row r="217" spans="1:8" s="36" customFormat="1" ht="38.25">
      <c r="A217" s="10" t="s">
        <v>203</v>
      </c>
      <c r="B217" s="35" t="s">
        <v>732</v>
      </c>
      <c r="C217" s="29" t="s">
        <v>62</v>
      </c>
      <c r="D217" s="29" t="s">
        <v>791</v>
      </c>
      <c r="E217" s="29"/>
      <c r="F217" s="60">
        <f>F218</f>
        <v>40</v>
      </c>
      <c r="G217" s="61">
        <f>G218</f>
        <v>40</v>
      </c>
      <c r="H217" s="61">
        <f>H218</f>
        <v>40</v>
      </c>
    </row>
    <row r="218" spans="1:8" s="36" customFormat="1" ht="25.5">
      <c r="A218" s="10" t="s">
        <v>204</v>
      </c>
      <c r="B218" s="35" t="s">
        <v>214</v>
      </c>
      <c r="C218" s="29" t="s">
        <v>62</v>
      </c>
      <c r="D218" s="29" t="s">
        <v>864</v>
      </c>
      <c r="E218" s="29"/>
      <c r="F218" s="60">
        <f>F219+F222</f>
        <v>40</v>
      </c>
      <c r="G218" s="61">
        <f>G219+G222</f>
        <v>40</v>
      </c>
      <c r="H218" s="61">
        <f>H219+H222</f>
        <v>40</v>
      </c>
    </row>
    <row r="219" spans="1:8" s="36" customFormat="1" ht="102">
      <c r="A219" s="10" t="s">
        <v>205</v>
      </c>
      <c r="B219" s="35" t="s">
        <v>215</v>
      </c>
      <c r="C219" s="29" t="s">
        <v>62</v>
      </c>
      <c r="D219" s="29" t="s">
        <v>865</v>
      </c>
      <c r="E219" s="29"/>
      <c r="F219" s="60">
        <f aca="true" t="shared" si="29" ref="F219:H220">F220</f>
        <v>30</v>
      </c>
      <c r="G219" s="61">
        <f t="shared" si="29"/>
        <v>30</v>
      </c>
      <c r="H219" s="61">
        <f t="shared" si="29"/>
        <v>30</v>
      </c>
    </row>
    <row r="220" spans="1:8" s="36" customFormat="1" ht="25.5">
      <c r="A220" s="10" t="s">
        <v>206</v>
      </c>
      <c r="B220" s="35" t="s">
        <v>683</v>
      </c>
      <c r="C220" s="29" t="s">
        <v>62</v>
      </c>
      <c r="D220" s="29" t="s">
        <v>865</v>
      </c>
      <c r="E220" s="29" t="s">
        <v>674</v>
      </c>
      <c r="F220" s="60">
        <f t="shared" si="29"/>
        <v>30</v>
      </c>
      <c r="G220" s="61">
        <f t="shared" si="29"/>
        <v>30</v>
      </c>
      <c r="H220" s="61">
        <f t="shared" si="29"/>
        <v>30</v>
      </c>
    </row>
    <row r="221" spans="1:8" s="36" customFormat="1" ht="25.5">
      <c r="A221" s="10" t="s">
        <v>207</v>
      </c>
      <c r="B221" s="35" t="s">
        <v>684</v>
      </c>
      <c r="C221" s="29" t="s">
        <v>62</v>
      </c>
      <c r="D221" s="29" t="s">
        <v>865</v>
      </c>
      <c r="E221" s="29" t="s">
        <v>667</v>
      </c>
      <c r="F221" s="60">
        <v>30</v>
      </c>
      <c r="G221" s="61">
        <v>30</v>
      </c>
      <c r="H221" s="61">
        <v>30</v>
      </c>
    </row>
    <row r="222" spans="1:8" s="36" customFormat="1" ht="89.25">
      <c r="A222" s="10" t="s">
        <v>208</v>
      </c>
      <c r="B222" s="35" t="s">
        <v>97</v>
      </c>
      <c r="C222" s="29" t="s">
        <v>62</v>
      </c>
      <c r="D222" s="29" t="s">
        <v>866</v>
      </c>
      <c r="E222" s="29"/>
      <c r="F222" s="60">
        <f aca="true" t="shared" si="30" ref="F222:H223">F223</f>
        <v>10</v>
      </c>
      <c r="G222" s="61">
        <f t="shared" si="30"/>
        <v>10</v>
      </c>
      <c r="H222" s="61">
        <f t="shared" si="30"/>
        <v>10</v>
      </c>
    </row>
    <row r="223" spans="1:8" s="36" customFormat="1" ht="25.5">
      <c r="A223" s="10" t="s">
        <v>209</v>
      </c>
      <c r="B223" s="35" t="s">
        <v>683</v>
      </c>
      <c r="C223" s="29" t="s">
        <v>62</v>
      </c>
      <c r="D223" s="29" t="s">
        <v>866</v>
      </c>
      <c r="E223" s="29" t="s">
        <v>674</v>
      </c>
      <c r="F223" s="60">
        <f t="shared" si="30"/>
        <v>10</v>
      </c>
      <c r="G223" s="61">
        <f t="shared" si="30"/>
        <v>10</v>
      </c>
      <c r="H223" s="61">
        <f t="shared" si="30"/>
        <v>10</v>
      </c>
    </row>
    <row r="224" spans="1:8" s="36" customFormat="1" ht="25.5">
      <c r="A224" s="10" t="s">
        <v>210</v>
      </c>
      <c r="B224" s="35" t="s">
        <v>684</v>
      </c>
      <c r="C224" s="29" t="s">
        <v>62</v>
      </c>
      <c r="D224" s="29" t="s">
        <v>866</v>
      </c>
      <c r="E224" s="29" t="s">
        <v>667</v>
      </c>
      <c r="F224" s="60">
        <v>10</v>
      </c>
      <c r="G224" s="61">
        <v>10</v>
      </c>
      <c r="H224" s="61">
        <v>10</v>
      </c>
    </row>
    <row r="225" spans="1:8" s="36" customFormat="1" ht="12.75">
      <c r="A225" s="10" t="s">
        <v>1027</v>
      </c>
      <c r="B225" s="17" t="s">
        <v>93</v>
      </c>
      <c r="C225" s="18" t="s">
        <v>91</v>
      </c>
      <c r="D225" s="18"/>
      <c r="E225" s="18"/>
      <c r="F225" s="63">
        <f>F226+F244</f>
        <v>5145.3</v>
      </c>
      <c r="G225" s="63">
        <f>G226+G244</f>
        <v>4869.3</v>
      </c>
      <c r="H225" s="63">
        <f>H226+H244</f>
        <v>4869.3</v>
      </c>
    </row>
    <row r="226" spans="1:8" s="36" customFormat="1" ht="12.75">
      <c r="A226" s="10" t="s">
        <v>1028</v>
      </c>
      <c r="B226" s="32" t="s">
        <v>94</v>
      </c>
      <c r="C226" s="33" t="s">
        <v>92</v>
      </c>
      <c r="D226" s="42"/>
      <c r="E226" s="33"/>
      <c r="F226" s="62">
        <f>F227</f>
        <v>2172.8</v>
      </c>
      <c r="G226" s="62">
        <f>G227</f>
        <v>1642.8</v>
      </c>
      <c r="H226" s="62">
        <f>H227</f>
        <v>1642.8</v>
      </c>
    </row>
    <row r="227" spans="1:8" s="36" customFormat="1" ht="51">
      <c r="A227" s="10" t="s">
        <v>1029</v>
      </c>
      <c r="B227" s="37" t="s">
        <v>95</v>
      </c>
      <c r="C227" s="29" t="s">
        <v>92</v>
      </c>
      <c r="D227" s="29" t="s">
        <v>867</v>
      </c>
      <c r="E227" s="29"/>
      <c r="F227" s="60">
        <f>F228+F238</f>
        <v>2172.8</v>
      </c>
      <c r="G227" s="60">
        <f>G228+G238</f>
        <v>1642.8</v>
      </c>
      <c r="H227" s="60">
        <f>H228+H238</f>
        <v>1642.8</v>
      </c>
    </row>
    <row r="228" spans="1:8" s="36" customFormat="1" ht="25.5">
      <c r="A228" s="10" t="s">
        <v>1030</v>
      </c>
      <c r="B228" s="35" t="s">
        <v>96</v>
      </c>
      <c r="C228" s="29" t="s">
        <v>92</v>
      </c>
      <c r="D228" s="29" t="s">
        <v>868</v>
      </c>
      <c r="E228" s="29"/>
      <c r="F228" s="60">
        <f>F229+F232+F235</f>
        <v>1299</v>
      </c>
      <c r="G228" s="60">
        <f>G229+G232+G235</f>
        <v>769</v>
      </c>
      <c r="H228" s="60">
        <f>H229+H232+H235</f>
        <v>769</v>
      </c>
    </row>
    <row r="229" spans="1:8" s="36" customFormat="1" ht="76.5">
      <c r="A229" s="10" t="s">
        <v>1031</v>
      </c>
      <c r="B229" s="35" t="s">
        <v>593</v>
      </c>
      <c r="C229" s="29" t="s">
        <v>92</v>
      </c>
      <c r="D229" s="29" t="s">
        <v>869</v>
      </c>
      <c r="E229" s="29"/>
      <c r="F229" s="60">
        <f aca="true" t="shared" si="31" ref="F229:H230">F230</f>
        <v>477</v>
      </c>
      <c r="G229" s="61">
        <f t="shared" si="31"/>
        <v>477</v>
      </c>
      <c r="H229" s="61">
        <f t="shared" si="31"/>
        <v>477</v>
      </c>
    </row>
    <row r="230" spans="1:8" s="36" customFormat="1" ht="12.75">
      <c r="A230" s="10" t="s">
        <v>1032</v>
      </c>
      <c r="B230" s="30" t="s">
        <v>757</v>
      </c>
      <c r="C230" s="29" t="s">
        <v>92</v>
      </c>
      <c r="D230" s="29" t="s">
        <v>869</v>
      </c>
      <c r="E230" s="29" t="s">
        <v>760</v>
      </c>
      <c r="F230" s="60">
        <f t="shared" si="31"/>
        <v>477</v>
      </c>
      <c r="G230" s="61">
        <f t="shared" si="31"/>
        <v>477</v>
      </c>
      <c r="H230" s="61">
        <f t="shared" si="31"/>
        <v>477</v>
      </c>
    </row>
    <row r="231" spans="1:8" s="36" customFormat="1" ht="38.25">
      <c r="A231" s="10" t="s">
        <v>1033</v>
      </c>
      <c r="B231" s="37" t="s">
        <v>666</v>
      </c>
      <c r="C231" s="29" t="s">
        <v>92</v>
      </c>
      <c r="D231" s="29" t="s">
        <v>869</v>
      </c>
      <c r="E231" s="29" t="s">
        <v>60</v>
      </c>
      <c r="F231" s="60">
        <v>477</v>
      </c>
      <c r="G231" s="61">
        <v>477</v>
      </c>
      <c r="H231" s="61">
        <v>477</v>
      </c>
    </row>
    <row r="232" spans="1:8" s="36" customFormat="1" ht="89.25">
      <c r="A232" s="10" t="s">
        <v>1034</v>
      </c>
      <c r="B232" s="35" t="s">
        <v>594</v>
      </c>
      <c r="C232" s="29" t="s">
        <v>92</v>
      </c>
      <c r="D232" s="29" t="s">
        <v>870</v>
      </c>
      <c r="E232" s="29"/>
      <c r="F232" s="60">
        <f aca="true" t="shared" si="32" ref="F232:H233">F233</f>
        <v>292</v>
      </c>
      <c r="G232" s="61">
        <f t="shared" si="32"/>
        <v>292</v>
      </c>
      <c r="H232" s="61">
        <f t="shared" si="32"/>
        <v>292</v>
      </c>
    </row>
    <row r="233" spans="1:8" s="36" customFormat="1" ht="12.75">
      <c r="A233" s="10" t="s">
        <v>1035</v>
      </c>
      <c r="B233" s="30" t="s">
        <v>757</v>
      </c>
      <c r="C233" s="29" t="s">
        <v>92</v>
      </c>
      <c r="D233" s="29" t="s">
        <v>870</v>
      </c>
      <c r="E233" s="29" t="s">
        <v>760</v>
      </c>
      <c r="F233" s="60">
        <f t="shared" si="32"/>
        <v>292</v>
      </c>
      <c r="G233" s="61">
        <f t="shared" si="32"/>
        <v>292</v>
      </c>
      <c r="H233" s="61">
        <f t="shared" si="32"/>
        <v>292</v>
      </c>
    </row>
    <row r="234" spans="1:8" s="36" customFormat="1" ht="38.25">
      <c r="A234" s="10" t="s">
        <v>1036</v>
      </c>
      <c r="B234" s="37" t="s">
        <v>666</v>
      </c>
      <c r="C234" s="29" t="s">
        <v>92</v>
      </c>
      <c r="D234" s="29" t="s">
        <v>870</v>
      </c>
      <c r="E234" s="29" t="s">
        <v>60</v>
      </c>
      <c r="F234" s="60">
        <v>292</v>
      </c>
      <c r="G234" s="61">
        <v>292</v>
      </c>
      <c r="H234" s="61">
        <v>292</v>
      </c>
    </row>
    <row r="235" spans="1:8" s="36" customFormat="1" ht="89.25">
      <c r="A235" s="10" t="s">
        <v>1037</v>
      </c>
      <c r="B235" s="35" t="s">
        <v>872</v>
      </c>
      <c r="C235" s="29" t="s">
        <v>92</v>
      </c>
      <c r="D235" s="29" t="s">
        <v>871</v>
      </c>
      <c r="E235" s="29"/>
      <c r="F235" s="60">
        <f aca="true" t="shared" si="33" ref="F235:H236">SUM(F236)</f>
        <v>530</v>
      </c>
      <c r="G235" s="60">
        <f t="shared" si="33"/>
        <v>0</v>
      </c>
      <c r="H235" s="60">
        <f t="shared" si="33"/>
        <v>0</v>
      </c>
    </row>
    <row r="236" spans="1:8" s="36" customFormat="1" ht="12.75">
      <c r="A236" s="10" t="s">
        <v>1038</v>
      </c>
      <c r="B236" s="30" t="s">
        <v>757</v>
      </c>
      <c r="C236" s="29" t="s">
        <v>92</v>
      </c>
      <c r="D236" s="29" t="s">
        <v>871</v>
      </c>
      <c r="E236" s="29"/>
      <c r="F236" s="60">
        <f t="shared" si="33"/>
        <v>530</v>
      </c>
      <c r="G236" s="60">
        <f t="shared" si="33"/>
        <v>0</v>
      </c>
      <c r="H236" s="60">
        <f t="shared" si="33"/>
        <v>0</v>
      </c>
    </row>
    <row r="237" spans="1:8" s="36" customFormat="1" ht="38.25">
      <c r="A237" s="10" t="s">
        <v>1039</v>
      </c>
      <c r="B237" s="37" t="s">
        <v>666</v>
      </c>
      <c r="C237" s="29" t="s">
        <v>92</v>
      </c>
      <c r="D237" s="29" t="s">
        <v>871</v>
      </c>
      <c r="E237" s="29" t="s">
        <v>760</v>
      </c>
      <c r="F237" s="60">
        <v>530</v>
      </c>
      <c r="G237" s="61">
        <v>0</v>
      </c>
      <c r="H237" s="61">
        <v>0</v>
      </c>
    </row>
    <row r="238" spans="1:8" s="36" customFormat="1" ht="12.75">
      <c r="A238" s="10" t="s">
        <v>1040</v>
      </c>
      <c r="B238" s="35" t="s">
        <v>874</v>
      </c>
      <c r="C238" s="29" t="s">
        <v>92</v>
      </c>
      <c r="D238" s="29" t="s">
        <v>1120</v>
      </c>
      <c r="E238" s="29" t="s">
        <v>60</v>
      </c>
      <c r="F238" s="60">
        <f>SUM(F239)</f>
        <v>873.8</v>
      </c>
      <c r="G238" s="60">
        <f>SUM(G239)</f>
        <v>873.8</v>
      </c>
      <c r="H238" s="60">
        <f>SUM(H239)</f>
        <v>873.8</v>
      </c>
    </row>
    <row r="239" spans="1:8" s="36" customFormat="1" ht="76.5">
      <c r="A239" s="10" t="s">
        <v>1041</v>
      </c>
      <c r="B239" s="76" t="s">
        <v>875</v>
      </c>
      <c r="C239" s="29" t="s">
        <v>92</v>
      </c>
      <c r="D239" s="29" t="s">
        <v>873</v>
      </c>
      <c r="F239" s="61">
        <f>SUM(F240+F242)</f>
        <v>873.8</v>
      </c>
      <c r="G239" s="61">
        <f>SUM(G240+G242)</f>
        <v>873.8</v>
      </c>
      <c r="H239" s="61">
        <f>SUM(H240+H242)</f>
        <v>873.8</v>
      </c>
    </row>
    <row r="240" spans="1:8" s="36" customFormat="1" ht="12.75">
      <c r="A240" s="10" t="s">
        <v>1042</v>
      </c>
      <c r="B240" s="30" t="s">
        <v>876</v>
      </c>
      <c r="C240" s="29" t="s">
        <v>92</v>
      </c>
      <c r="D240" s="29" t="s">
        <v>873</v>
      </c>
      <c r="E240" s="29" t="s">
        <v>616</v>
      </c>
      <c r="F240" s="60">
        <f>SUM(F241)</f>
        <v>523.8</v>
      </c>
      <c r="G240" s="60">
        <f>SUM(G241)</f>
        <v>523.8</v>
      </c>
      <c r="H240" s="60">
        <f>SUM(H241)</f>
        <v>523.8</v>
      </c>
    </row>
    <row r="241" spans="1:8" s="36" customFormat="1" ht="25.5">
      <c r="A241" s="10" t="s">
        <v>1043</v>
      </c>
      <c r="B241" s="37" t="s">
        <v>43</v>
      </c>
      <c r="C241" s="29" t="s">
        <v>92</v>
      </c>
      <c r="D241" s="29" t="s">
        <v>873</v>
      </c>
      <c r="E241" s="29" t="s">
        <v>44</v>
      </c>
      <c r="F241" s="61">
        <v>523.8</v>
      </c>
      <c r="G241" s="61">
        <v>523.8</v>
      </c>
      <c r="H241" s="61">
        <v>523.8</v>
      </c>
    </row>
    <row r="242" spans="1:8" s="36" customFormat="1" ht="12.75">
      <c r="A242" s="10" t="s">
        <v>1044</v>
      </c>
      <c r="B242" s="30" t="s">
        <v>757</v>
      </c>
      <c r="C242" s="29" t="s">
        <v>92</v>
      </c>
      <c r="D242" s="29" t="s">
        <v>873</v>
      </c>
      <c r="E242" s="29" t="s">
        <v>760</v>
      </c>
      <c r="F242" s="60">
        <f>SUM(F243)</f>
        <v>350</v>
      </c>
      <c r="G242" s="60">
        <f>SUM(G243)</f>
        <v>350</v>
      </c>
      <c r="H242" s="60">
        <f>SUM(H243)</f>
        <v>350</v>
      </c>
    </row>
    <row r="243" spans="1:8" s="36" customFormat="1" ht="38.25">
      <c r="A243" s="10" t="s">
        <v>1045</v>
      </c>
      <c r="B243" s="37" t="s">
        <v>666</v>
      </c>
      <c r="C243" s="29" t="s">
        <v>92</v>
      </c>
      <c r="D243" s="29" t="s">
        <v>873</v>
      </c>
      <c r="E243" s="29" t="s">
        <v>60</v>
      </c>
      <c r="F243" s="60">
        <v>350</v>
      </c>
      <c r="G243" s="61">
        <v>350</v>
      </c>
      <c r="H243" s="61">
        <v>350</v>
      </c>
    </row>
    <row r="244" spans="1:8" s="36" customFormat="1" ht="12.75">
      <c r="A244" s="10" t="s">
        <v>1046</v>
      </c>
      <c r="B244" s="19" t="s">
        <v>50</v>
      </c>
      <c r="C244" s="12" t="s">
        <v>49</v>
      </c>
      <c r="D244" s="12"/>
      <c r="E244" s="12"/>
      <c r="F244" s="57">
        <f aca="true" t="shared" si="34" ref="F244:H246">F245</f>
        <v>2972.5</v>
      </c>
      <c r="G244" s="57">
        <f t="shared" si="34"/>
        <v>3226.5</v>
      </c>
      <c r="H244" s="57">
        <f t="shared" si="34"/>
        <v>3226.5</v>
      </c>
    </row>
    <row r="245" spans="1:8" s="36" customFormat="1" ht="51">
      <c r="A245" s="10" t="s">
        <v>1047</v>
      </c>
      <c r="B245" s="8" t="s">
        <v>95</v>
      </c>
      <c r="C245" s="10" t="s">
        <v>49</v>
      </c>
      <c r="D245" s="10" t="s">
        <v>867</v>
      </c>
      <c r="E245" s="10"/>
      <c r="F245" s="58">
        <f t="shared" si="34"/>
        <v>2972.5</v>
      </c>
      <c r="G245" s="58">
        <f t="shared" si="34"/>
        <v>3226.5</v>
      </c>
      <c r="H245" s="58">
        <f t="shared" si="34"/>
        <v>3226.5</v>
      </c>
    </row>
    <row r="246" spans="1:8" s="36" customFormat="1" ht="25.5">
      <c r="A246" s="10" t="s">
        <v>667</v>
      </c>
      <c r="B246" s="8" t="s">
        <v>51</v>
      </c>
      <c r="C246" s="10" t="s">
        <v>49</v>
      </c>
      <c r="D246" s="10" t="s">
        <v>877</v>
      </c>
      <c r="E246" s="10"/>
      <c r="F246" s="58">
        <f t="shared" si="34"/>
        <v>2972.5</v>
      </c>
      <c r="G246" s="58">
        <f t="shared" si="34"/>
        <v>3226.5</v>
      </c>
      <c r="H246" s="58">
        <f t="shared" si="34"/>
        <v>3226.5</v>
      </c>
    </row>
    <row r="247" spans="1:8" s="36" customFormat="1" ht="76.5">
      <c r="A247" s="10" t="s">
        <v>1048</v>
      </c>
      <c r="B247" s="4" t="s">
        <v>52</v>
      </c>
      <c r="C247" s="10" t="s">
        <v>49</v>
      </c>
      <c r="D247" s="10" t="s">
        <v>878</v>
      </c>
      <c r="E247" s="10"/>
      <c r="F247" s="58">
        <f>F248+F250</f>
        <v>2972.5</v>
      </c>
      <c r="G247" s="58">
        <f>G248+G250</f>
        <v>3226.5</v>
      </c>
      <c r="H247" s="58">
        <f>H248+H250</f>
        <v>3226.5</v>
      </c>
    </row>
    <row r="248" spans="1:8" s="36" customFormat="1" ht="51">
      <c r="A248" s="10" t="s">
        <v>1049</v>
      </c>
      <c r="B248" s="20" t="s">
        <v>727</v>
      </c>
      <c r="C248" s="10" t="s">
        <v>49</v>
      </c>
      <c r="D248" s="10" t="s">
        <v>878</v>
      </c>
      <c r="E248" s="10" t="s">
        <v>724</v>
      </c>
      <c r="F248" s="58">
        <f>F249</f>
        <v>2747.5</v>
      </c>
      <c r="G248" s="58">
        <f>G249</f>
        <v>3001.5</v>
      </c>
      <c r="H248" s="58">
        <f>H249</f>
        <v>3001.5</v>
      </c>
    </row>
    <row r="249" spans="1:8" s="36" customFormat="1" ht="12.75">
      <c r="A249" s="10" t="s">
        <v>1050</v>
      </c>
      <c r="B249" s="20" t="s">
        <v>728</v>
      </c>
      <c r="C249" s="10" t="s">
        <v>49</v>
      </c>
      <c r="D249" s="10" t="s">
        <v>878</v>
      </c>
      <c r="E249" s="10" t="s">
        <v>772</v>
      </c>
      <c r="F249" s="60">
        <v>2747.5</v>
      </c>
      <c r="G249" s="60">
        <v>3001.5</v>
      </c>
      <c r="H249" s="60">
        <v>3001.5</v>
      </c>
    </row>
    <row r="250" spans="1:8" s="36" customFormat="1" ht="25.5">
      <c r="A250" s="10" t="s">
        <v>1051</v>
      </c>
      <c r="B250" s="4" t="s">
        <v>683</v>
      </c>
      <c r="C250" s="10" t="s">
        <v>49</v>
      </c>
      <c r="D250" s="10" t="s">
        <v>878</v>
      </c>
      <c r="E250" s="10" t="s">
        <v>674</v>
      </c>
      <c r="F250" s="58">
        <f>F251</f>
        <v>225</v>
      </c>
      <c r="G250" s="58">
        <f>G251</f>
        <v>225</v>
      </c>
      <c r="H250" s="58">
        <f>H251</f>
        <v>225</v>
      </c>
    </row>
    <row r="251" spans="1:8" s="36" customFormat="1" ht="25.5">
      <c r="A251" s="10" t="s">
        <v>1052</v>
      </c>
      <c r="B251" s="4" t="s">
        <v>684</v>
      </c>
      <c r="C251" s="10" t="s">
        <v>49</v>
      </c>
      <c r="D251" s="10" t="s">
        <v>878</v>
      </c>
      <c r="E251" s="10" t="s">
        <v>667</v>
      </c>
      <c r="F251" s="60">
        <v>225</v>
      </c>
      <c r="G251" s="60">
        <v>225</v>
      </c>
      <c r="H251" s="60">
        <v>225</v>
      </c>
    </row>
    <row r="252" spans="1:8" s="36" customFormat="1" ht="12.75">
      <c r="A252" s="10" t="s">
        <v>1053</v>
      </c>
      <c r="B252" s="38" t="s">
        <v>63</v>
      </c>
      <c r="C252" s="39" t="s">
        <v>67</v>
      </c>
      <c r="D252" s="41"/>
      <c r="E252" s="39"/>
      <c r="F252" s="66">
        <f>F253+F289+F341+F398</f>
        <v>248166.2</v>
      </c>
      <c r="G252" s="66">
        <f>G253+G289+G341+G398</f>
        <v>246102.4</v>
      </c>
      <c r="H252" s="66">
        <f>H253+H289+H341+H398</f>
        <v>243901.9</v>
      </c>
    </row>
    <row r="253" spans="1:8" s="36" customFormat="1" ht="12.75">
      <c r="A253" s="10" t="s">
        <v>1054</v>
      </c>
      <c r="B253" s="32" t="s">
        <v>940</v>
      </c>
      <c r="C253" s="33" t="s">
        <v>68</v>
      </c>
      <c r="D253" s="33" t="s">
        <v>698</v>
      </c>
      <c r="E253" s="33" t="s">
        <v>698</v>
      </c>
      <c r="F253" s="62">
        <f aca="true" t="shared" si="35" ref="F253:H254">SUM(F254)</f>
        <v>49627.3</v>
      </c>
      <c r="G253" s="62">
        <f t="shared" si="35"/>
        <v>49627.1</v>
      </c>
      <c r="H253" s="62">
        <f t="shared" si="35"/>
        <v>49627.1</v>
      </c>
    </row>
    <row r="254" spans="1:8" s="36" customFormat="1" ht="25.5">
      <c r="A254" s="10" t="s">
        <v>1055</v>
      </c>
      <c r="B254" s="37" t="s">
        <v>64</v>
      </c>
      <c r="C254" s="29" t="s">
        <v>68</v>
      </c>
      <c r="D254" s="29" t="s">
        <v>885</v>
      </c>
      <c r="E254" s="29"/>
      <c r="F254" s="60">
        <f t="shared" si="35"/>
        <v>49627.3</v>
      </c>
      <c r="G254" s="60">
        <f t="shared" si="35"/>
        <v>49627.1</v>
      </c>
      <c r="H254" s="60">
        <f t="shared" si="35"/>
        <v>49627.1</v>
      </c>
    </row>
    <row r="255" spans="1:8" s="36" customFormat="1" ht="25.5">
      <c r="A255" s="10" t="s">
        <v>1056</v>
      </c>
      <c r="B255" s="37" t="s">
        <v>65</v>
      </c>
      <c r="C255" s="29" t="s">
        <v>68</v>
      </c>
      <c r="D255" s="29" t="s">
        <v>945</v>
      </c>
      <c r="E255" s="29"/>
      <c r="F255" s="60">
        <f>SUM(F256+F265+F270+F277+F284)</f>
        <v>49627.3</v>
      </c>
      <c r="G255" s="60">
        <f>SUM(G256+G265+G270+G277+G284)</f>
        <v>49627.1</v>
      </c>
      <c r="H255" s="60">
        <f>SUM(H256+H265+H270+H277+H284)</f>
        <v>49627.1</v>
      </c>
    </row>
    <row r="256" spans="1:8" s="36" customFormat="1" ht="51">
      <c r="A256" s="10" t="s">
        <v>1057</v>
      </c>
      <c r="B256" s="35" t="s">
        <v>941</v>
      </c>
      <c r="C256" s="29" t="s">
        <v>68</v>
      </c>
      <c r="D256" s="29" t="s">
        <v>946</v>
      </c>
      <c r="E256" s="29"/>
      <c r="F256" s="60">
        <f>SUM(F257+F259+F261+F263)</f>
        <v>22187.4</v>
      </c>
      <c r="G256" s="60">
        <f>SUM(G257+G259+G261+G263)</f>
        <v>22187.2</v>
      </c>
      <c r="H256" s="60">
        <f>SUM(H257+H259+H261+H263)</f>
        <v>22187.2</v>
      </c>
    </row>
    <row r="257" spans="1:8" s="36" customFormat="1" ht="51">
      <c r="A257" s="10" t="s">
        <v>442</v>
      </c>
      <c r="B257" s="30" t="s">
        <v>727</v>
      </c>
      <c r="C257" s="29" t="s">
        <v>68</v>
      </c>
      <c r="D257" s="29" t="s">
        <v>946</v>
      </c>
      <c r="E257" s="29" t="s">
        <v>724</v>
      </c>
      <c r="F257" s="60">
        <f>SUM(F258)</f>
        <v>6303.2</v>
      </c>
      <c r="G257" s="60">
        <f>SUM(G258)</f>
        <v>6303.2</v>
      </c>
      <c r="H257" s="60">
        <f>SUM(H258)</f>
        <v>6303.2</v>
      </c>
    </row>
    <row r="258" spans="1:8" s="36" customFormat="1" ht="12.75">
      <c r="A258" s="10" t="s">
        <v>443</v>
      </c>
      <c r="B258" s="30" t="s">
        <v>728</v>
      </c>
      <c r="C258" s="29" t="s">
        <v>68</v>
      </c>
      <c r="D258" s="29" t="s">
        <v>946</v>
      </c>
      <c r="E258" s="29" t="s">
        <v>772</v>
      </c>
      <c r="F258" s="60">
        <v>6303.2</v>
      </c>
      <c r="G258" s="60">
        <v>6303.2</v>
      </c>
      <c r="H258" s="60">
        <v>6303.2</v>
      </c>
    </row>
    <row r="259" spans="1:8" s="36" customFormat="1" ht="25.5">
      <c r="A259" s="10" t="s">
        <v>280</v>
      </c>
      <c r="B259" s="35" t="s">
        <v>683</v>
      </c>
      <c r="C259" s="29" t="s">
        <v>68</v>
      </c>
      <c r="D259" s="29" t="s">
        <v>946</v>
      </c>
      <c r="E259" s="29" t="s">
        <v>674</v>
      </c>
      <c r="F259" s="60">
        <f>SUM(F260)</f>
        <v>5306.2</v>
      </c>
      <c r="G259" s="60">
        <f>SUM(G260)</f>
        <v>5306</v>
      </c>
      <c r="H259" s="60">
        <f>SUM(H260)</f>
        <v>5306</v>
      </c>
    </row>
    <row r="260" spans="1:8" s="36" customFormat="1" ht="25.5">
      <c r="A260" s="10" t="s">
        <v>281</v>
      </c>
      <c r="B260" s="35" t="s">
        <v>684</v>
      </c>
      <c r="C260" s="29" t="s">
        <v>68</v>
      </c>
      <c r="D260" s="29" t="s">
        <v>946</v>
      </c>
      <c r="E260" s="29" t="s">
        <v>667</v>
      </c>
      <c r="F260" s="60">
        <v>5306.2</v>
      </c>
      <c r="G260" s="60">
        <v>5306</v>
      </c>
      <c r="H260" s="60">
        <v>5306</v>
      </c>
    </row>
    <row r="261" spans="1:8" s="36" customFormat="1" ht="25.5">
      <c r="A261" s="10" t="s">
        <v>282</v>
      </c>
      <c r="B261" s="35" t="s">
        <v>66</v>
      </c>
      <c r="C261" s="29" t="s">
        <v>68</v>
      </c>
      <c r="D261" s="29" t="s">
        <v>946</v>
      </c>
      <c r="E261" s="29" t="s">
        <v>700</v>
      </c>
      <c r="F261" s="60">
        <f>SUM(F262)</f>
        <v>10550</v>
      </c>
      <c r="G261" s="60">
        <f>SUM(G262)</f>
        <v>10550</v>
      </c>
      <c r="H261" s="60">
        <f>SUM(H262)</f>
        <v>10550</v>
      </c>
    </row>
    <row r="262" spans="1:8" s="36" customFormat="1" ht="12.75">
      <c r="A262" s="10" t="s">
        <v>444</v>
      </c>
      <c r="B262" s="35" t="s">
        <v>702</v>
      </c>
      <c r="C262" s="29" t="s">
        <v>68</v>
      </c>
      <c r="D262" s="29" t="s">
        <v>946</v>
      </c>
      <c r="E262" s="29" t="s">
        <v>701</v>
      </c>
      <c r="F262" s="60">
        <v>10550</v>
      </c>
      <c r="G262" s="60">
        <v>10550</v>
      </c>
      <c r="H262" s="60">
        <v>10550</v>
      </c>
    </row>
    <row r="263" spans="1:8" s="36" customFormat="1" ht="12.75">
      <c r="A263" s="10" t="s">
        <v>283</v>
      </c>
      <c r="B263" s="30" t="s">
        <v>757</v>
      </c>
      <c r="C263" s="29" t="s">
        <v>68</v>
      </c>
      <c r="D263" s="29" t="s">
        <v>946</v>
      </c>
      <c r="E263" s="29" t="s">
        <v>760</v>
      </c>
      <c r="F263" s="60">
        <f>SUM(F264)</f>
        <v>28</v>
      </c>
      <c r="G263" s="60">
        <f>SUM(G264)</f>
        <v>28</v>
      </c>
      <c r="H263" s="60">
        <f>SUM(H264)</f>
        <v>28</v>
      </c>
    </row>
    <row r="264" spans="1:8" s="36" customFormat="1" ht="12.75">
      <c r="A264" s="10" t="s">
        <v>284</v>
      </c>
      <c r="B264" s="30" t="s">
        <v>758</v>
      </c>
      <c r="C264" s="29" t="s">
        <v>68</v>
      </c>
      <c r="D264" s="29" t="s">
        <v>946</v>
      </c>
      <c r="E264" s="29" t="s">
        <v>761</v>
      </c>
      <c r="F264" s="60">
        <v>28</v>
      </c>
      <c r="G264" s="60">
        <v>28</v>
      </c>
      <c r="H264" s="60">
        <v>28</v>
      </c>
    </row>
    <row r="265" spans="1:8" s="36" customFormat="1" ht="102">
      <c r="A265" s="10" t="s">
        <v>285</v>
      </c>
      <c r="B265" s="35" t="s">
        <v>942</v>
      </c>
      <c r="C265" s="29" t="s">
        <v>68</v>
      </c>
      <c r="D265" s="29" t="s">
        <v>947</v>
      </c>
      <c r="E265" s="29"/>
      <c r="F265" s="60">
        <f>SUM(F266+F268)</f>
        <v>2.5</v>
      </c>
      <c r="G265" s="60">
        <f>SUM(G266+G268)</f>
        <v>2.5</v>
      </c>
      <c r="H265" s="60">
        <f>SUM(H266+H268)</f>
        <v>2.5</v>
      </c>
    </row>
    <row r="266" spans="1:8" s="36" customFormat="1" ht="51">
      <c r="A266" s="10" t="s">
        <v>286</v>
      </c>
      <c r="B266" s="30" t="s">
        <v>727</v>
      </c>
      <c r="C266" s="29" t="s">
        <v>68</v>
      </c>
      <c r="D266" s="29" t="s">
        <v>947</v>
      </c>
      <c r="E266" s="29" t="s">
        <v>724</v>
      </c>
      <c r="F266" s="60">
        <f>SUM(F267)</f>
        <v>1.3</v>
      </c>
      <c r="G266" s="60">
        <f>SUM(G267)</f>
        <v>1.3</v>
      </c>
      <c r="H266" s="60">
        <f>SUM(H267)</f>
        <v>1.3</v>
      </c>
    </row>
    <row r="267" spans="1:8" s="36" customFormat="1" ht="12.75">
      <c r="A267" s="10" t="s">
        <v>287</v>
      </c>
      <c r="B267" s="30" t="s">
        <v>728</v>
      </c>
      <c r="C267" s="29" t="s">
        <v>68</v>
      </c>
      <c r="D267" s="29" t="s">
        <v>947</v>
      </c>
      <c r="E267" s="29" t="s">
        <v>772</v>
      </c>
      <c r="F267" s="60">
        <v>1.3</v>
      </c>
      <c r="G267" s="60">
        <v>1.3</v>
      </c>
      <c r="H267" s="60">
        <v>1.3</v>
      </c>
    </row>
    <row r="268" spans="1:8" s="36" customFormat="1" ht="25.5">
      <c r="A268" s="10" t="s">
        <v>288</v>
      </c>
      <c r="B268" s="35" t="s">
        <v>66</v>
      </c>
      <c r="C268" s="29" t="s">
        <v>68</v>
      </c>
      <c r="D268" s="29" t="s">
        <v>947</v>
      </c>
      <c r="E268" s="29" t="s">
        <v>700</v>
      </c>
      <c r="F268" s="60">
        <f>SUM(F269)</f>
        <v>1.2</v>
      </c>
      <c r="G268" s="60">
        <f>SUM(G269)</f>
        <v>1.2</v>
      </c>
      <c r="H268" s="60">
        <f>SUM(H269)</f>
        <v>1.2</v>
      </c>
    </row>
    <row r="269" spans="1:8" s="36" customFormat="1" ht="12.75">
      <c r="A269" s="10" t="s">
        <v>289</v>
      </c>
      <c r="B269" s="35" t="s">
        <v>702</v>
      </c>
      <c r="C269" s="29" t="s">
        <v>68</v>
      </c>
      <c r="D269" s="29" t="s">
        <v>947</v>
      </c>
      <c r="E269" s="29" t="s">
        <v>701</v>
      </c>
      <c r="F269" s="60">
        <v>1.2</v>
      </c>
      <c r="G269" s="60">
        <v>1.2</v>
      </c>
      <c r="H269" s="60">
        <v>1.2</v>
      </c>
    </row>
    <row r="270" spans="1:8" s="36" customFormat="1" ht="153">
      <c r="A270" s="10" t="s">
        <v>290</v>
      </c>
      <c r="B270" s="78" t="s">
        <v>943</v>
      </c>
      <c r="C270" s="29" t="s">
        <v>68</v>
      </c>
      <c r="D270" s="29" t="s">
        <v>948</v>
      </c>
      <c r="E270" s="29"/>
      <c r="F270" s="60">
        <f>SUM(F271+F273+F275)</f>
        <v>8027.4</v>
      </c>
      <c r="G270" s="60">
        <f>SUM(G271+G273+G275)</f>
        <v>8027.4</v>
      </c>
      <c r="H270" s="60">
        <f>SUM(H271+H273+H275)</f>
        <v>8027.4</v>
      </c>
    </row>
    <row r="271" spans="1:8" s="36" customFormat="1" ht="51">
      <c r="A271" s="10" t="s">
        <v>291</v>
      </c>
      <c r="B271" s="30" t="s">
        <v>727</v>
      </c>
      <c r="C271" s="29" t="s">
        <v>68</v>
      </c>
      <c r="D271" s="29" t="s">
        <v>948</v>
      </c>
      <c r="E271" s="29" t="s">
        <v>724</v>
      </c>
      <c r="F271" s="60">
        <f>SUM(F272)</f>
        <v>5817.4</v>
      </c>
      <c r="G271" s="60">
        <f>SUM(G272)</f>
        <v>5817.4</v>
      </c>
      <c r="H271" s="60">
        <f>SUM(H272)</f>
        <v>5817.4</v>
      </c>
    </row>
    <row r="272" spans="1:8" s="36" customFormat="1" ht="12.75">
      <c r="A272" s="10" t="s">
        <v>445</v>
      </c>
      <c r="B272" s="30" t="s">
        <v>728</v>
      </c>
      <c r="C272" s="29" t="s">
        <v>68</v>
      </c>
      <c r="D272" s="29" t="s">
        <v>948</v>
      </c>
      <c r="E272" s="29" t="s">
        <v>772</v>
      </c>
      <c r="F272" s="60">
        <v>5817.4</v>
      </c>
      <c r="G272" s="60">
        <v>5817.4</v>
      </c>
      <c r="H272" s="60">
        <v>5817.4</v>
      </c>
    </row>
    <row r="273" spans="1:8" s="36" customFormat="1" ht="25.5">
      <c r="A273" s="10" t="s">
        <v>446</v>
      </c>
      <c r="B273" s="35" t="s">
        <v>683</v>
      </c>
      <c r="C273" s="29" t="s">
        <v>68</v>
      </c>
      <c r="D273" s="29" t="s">
        <v>948</v>
      </c>
      <c r="E273" s="29" t="s">
        <v>674</v>
      </c>
      <c r="F273" s="60">
        <f>SUM(F274)</f>
        <v>60</v>
      </c>
      <c r="G273" s="60">
        <f>SUM(G274)</f>
        <v>60</v>
      </c>
      <c r="H273" s="60">
        <f>SUM(H274)</f>
        <v>60</v>
      </c>
    </row>
    <row r="274" spans="1:8" s="36" customFormat="1" ht="25.5">
      <c r="A274" s="10" t="s">
        <v>447</v>
      </c>
      <c r="B274" s="35" t="s">
        <v>684</v>
      </c>
      <c r="C274" s="29" t="s">
        <v>68</v>
      </c>
      <c r="D274" s="29" t="s">
        <v>948</v>
      </c>
      <c r="E274" s="29" t="s">
        <v>667</v>
      </c>
      <c r="F274" s="60">
        <v>60</v>
      </c>
      <c r="G274" s="60">
        <v>60</v>
      </c>
      <c r="H274" s="60">
        <v>60</v>
      </c>
    </row>
    <row r="275" spans="1:8" s="36" customFormat="1" ht="25.5">
      <c r="A275" s="10" t="s">
        <v>448</v>
      </c>
      <c r="B275" s="35" t="s">
        <v>66</v>
      </c>
      <c r="C275" s="29" t="s">
        <v>68</v>
      </c>
      <c r="D275" s="29" t="s">
        <v>948</v>
      </c>
      <c r="E275" s="29" t="s">
        <v>700</v>
      </c>
      <c r="F275" s="60">
        <f>SUM(F276)</f>
        <v>2150</v>
      </c>
      <c r="G275" s="60">
        <f>SUM(G276)</f>
        <v>2150</v>
      </c>
      <c r="H275" s="60">
        <f>SUM(H276)</f>
        <v>2150</v>
      </c>
    </row>
    <row r="276" spans="1:8" s="36" customFormat="1" ht="12.75">
      <c r="A276" s="10" t="s">
        <v>449</v>
      </c>
      <c r="B276" s="35" t="s">
        <v>702</v>
      </c>
      <c r="C276" s="29" t="s">
        <v>68</v>
      </c>
      <c r="D276" s="29" t="s">
        <v>948</v>
      </c>
      <c r="E276" s="29" t="s">
        <v>701</v>
      </c>
      <c r="F276" s="60">
        <v>2150</v>
      </c>
      <c r="G276" s="60">
        <v>2150</v>
      </c>
      <c r="H276" s="60">
        <v>2150</v>
      </c>
    </row>
    <row r="277" spans="1:8" s="36" customFormat="1" ht="153">
      <c r="A277" s="10" t="s">
        <v>450</v>
      </c>
      <c r="B277" s="77" t="s">
        <v>944</v>
      </c>
      <c r="C277" s="29" t="s">
        <v>68</v>
      </c>
      <c r="D277" s="29" t="s">
        <v>949</v>
      </c>
      <c r="E277" s="29"/>
      <c r="F277" s="60">
        <f>SUM(F278+F280+F282)</f>
        <v>15126.9</v>
      </c>
      <c r="G277" s="60">
        <f>SUM(G278+G280+G282)</f>
        <v>15126.9</v>
      </c>
      <c r="H277" s="60">
        <f>SUM(H278+H280+H282)</f>
        <v>15126.9</v>
      </c>
    </row>
    <row r="278" spans="1:8" s="36" customFormat="1" ht="51">
      <c r="A278" s="10" t="s">
        <v>451</v>
      </c>
      <c r="B278" s="30" t="s">
        <v>727</v>
      </c>
      <c r="C278" s="29" t="s">
        <v>68</v>
      </c>
      <c r="D278" s="29" t="s">
        <v>949</v>
      </c>
      <c r="E278" s="29" t="s">
        <v>724</v>
      </c>
      <c r="F278" s="60">
        <f>SUM(F279)</f>
        <v>7548</v>
      </c>
      <c r="G278" s="60">
        <f>SUM(G279)</f>
        <v>7548</v>
      </c>
      <c r="H278" s="60">
        <f>SUM(H279)</f>
        <v>7548</v>
      </c>
    </row>
    <row r="279" spans="1:8" s="36" customFormat="1" ht="12.75">
      <c r="A279" s="10" t="s">
        <v>452</v>
      </c>
      <c r="B279" s="30" t="s">
        <v>728</v>
      </c>
      <c r="C279" s="29" t="s">
        <v>68</v>
      </c>
      <c r="D279" s="29" t="s">
        <v>949</v>
      </c>
      <c r="E279" s="29" t="s">
        <v>772</v>
      </c>
      <c r="F279" s="60">
        <v>7548</v>
      </c>
      <c r="G279" s="60">
        <v>7548</v>
      </c>
      <c r="H279" s="60">
        <v>7548</v>
      </c>
    </row>
    <row r="280" spans="1:8" s="36" customFormat="1" ht="25.5">
      <c r="A280" s="10" t="s">
        <v>453</v>
      </c>
      <c r="B280" s="35" t="s">
        <v>683</v>
      </c>
      <c r="C280" s="29" t="s">
        <v>68</v>
      </c>
      <c r="D280" s="29" t="s">
        <v>949</v>
      </c>
      <c r="E280" s="29" t="s">
        <v>674</v>
      </c>
      <c r="F280" s="60">
        <f>SUM(F281)</f>
        <v>260.9</v>
      </c>
      <c r="G280" s="60">
        <f>SUM(G281)</f>
        <v>260.9</v>
      </c>
      <c r="H280" s="60">
        <f>SUM(H281)</f>
        <v>260.9</v>
      </c>
    </row>
    <row r="281" spans="1:8" s="36" customFormat="1" ht="25.5">
      <c r="A281" s="10" t="s">
        <v>454</v>
      </c>
      <c r="B281" s="35" t="s">
        <v>684</v>
      </c>
      <c r="C281" s="29" t="s">
        <v>68</v>
      </c>
      <c r="D281" s="29" t="s">
        <v>949</v>
      </c>
      <c r="E281" s="29" t="s">
        <v>667</v>
      </c>
      <c r="F281" s="60">
        <v>260.9</v>
      </c>
      <c r="G281" s="60">
        <v>260.9</v>
      </c>
      <c r="H281" s="60">
        <v>260.9</v>
      </c>
    </row>
    <row r="282" spans="1:8" s="36" customFormat="1" ht="25.5">
      <c r="A282" s="10" t="s">
        <v>455</v>
      </c>
      <c r="B282" s="35" t="s">
        <v>66</v>
      </c>
      <c r="C282" s="29" t="s">
        <v>68</v>
      </c>
      <c r="D282" s="29" t="s">
        <v>949</v>
      </c>
      <c r="E282" s="29" t="s">
        <v>700</v>
      </c>
      <c r="F282" s="60">
        <f>SUM(F283)</f>
        <v>7318</v>
      </c>
      <c r="G282" s="60">
        <f>SUM(G283)</f>
        <v>7318</v>
      </c>
      <c r="H282" s="60">
        <f>SUM(H283)</f>
        <v>7318</v>
      </c>
    </row>
    <row r="283" spans="1:8" s="36" customFormat="1" ht="12.75">
      <c r="A283" s="10" t="s">
        <v>456</v>
      </c>
      <c r="B283" s="35" t="s">
        <v>702</v>
      </c>
      <c r="C283" s="29" t="s">
        <v>68</v>
      </c>
      <c r="D283" s="29" t="s">
        <v>949</v>
      </c>
      <c r="E283" s="29" t="s">
        <v>701</v>
      </c>
      <c r="F283" s="60">
        <v>7318</v>
      </c>
      <c r="G283" s="60">
        <v>7318</v>
      </c>
      <c r="H283" s="60">
        <v>7318</v>
      </c>
    </row>
    <row r="284" spans="1:8" s="36" customFormat="1" ht="76.5">
      <c r="A284" s="10" t="s">
        <v>457</v>
      </c>
      <c r="B284" s="79" t="s">
        <v>745</v>
      </c>
      <c r="C284" s="29" t="s">
        <v>68</v>
      </c>
      <c r="D284" s="29" t="s">
        <v>950</v>
      </c>
      <c r="E284" s="29"/>
      <c r="F284" s="60">
        <f>SUM(F285+F287)</f>
        <v>4283.1</v>
      </c>
      <c r="G284" s="60">
        <f>SUM(G285+G287)</f>
        <v>4283.1</v>
      </c>
      <c r="H284" s="60">
        <f>SUM(H285+H287)</f>
        <v>4283.1</v>
      </c>
    </row>
    <row r="285" spans="1:8" s="36" customFormat="1" ht="51">
      <c r="A285" s="10" t="s">
        <v>458</v>
      </c>
      <c r="B285" s="30" t="s">
        <v>727</v>
      </c>
      <c r="C285" s="29" t="s">
        <v>68</v>
      </c>
      <c r="D285" s="29" t="s">
        <v>950</v>
      </c>
      <c r="E285" s="29" t="s">
        <v>724</v>
      </c>
      <c r="F285" s="60">
        <f>SUM(F286)</f>
        <v>2567.1</v>
      </c>
      <c r="G285" s="60">
        <f>SUM(G286)</f>
        <v>2567.1</v>
      </c>
      <c r="H285" s="60">
        <f>SUM(H286)</f>
        <v>2567.1</v>
      </c>
    </row>
    <row r="286" spans="1:8" s="36" customFormat="1" ht="12.75">
      <c r="A286" s="10" t="s">
        <v>459</v>
      </c>
      <c r="B286" s="30" t="s">
        <v>728</v>
      </c>
      <c r="C286" s="29" t="s">
        <v>68</v>
      </c>
      <c r="D286" s="29" t="s">
        <v>950</v>
      </c>
      <c r="E286" s="29" t="s">
        <v>772</v>
      </c>
      <c r="F286" s="60">
        <v>2567.1</v>
      </c>
      <c r="G286" s="60">
        <v>2567.1</v>
      </c>
      <c r="H286" s="60">
        <v>2567.1</v>
      </c>
    </row>
    <row r="287" spans="1:8" s="36" customFormat="1" ht="25.5">
      <c r="A287" s="10" t="s">
        <v>460</v>
      </c>
      <c r="B287" s="35" t="s">
        <v>66</v>
      </c>
      <c r="C287" s="29" t="s">
        <v>68</v>
      </c>
      <c r="D287" s="29" t="s">
        <v>950</v>
      </c>
      <c r="E287" s="29" t="s">
        <v>700</v>
      </c>
      <c r="F287" s="60">
        <f>SUM(F288)</f>
        <v>1716</v>
      </c>
      <c r="G287" s="60">
        <f>SUM(G288)</f>
        <v>1716</v>
      </c>
      <c r="H287" s="60">
        <f>SUM(H288)</f>
        <v>1716</v>
      </c>
    </row>
    <row r="288" spans="1:8" s="36" customFormat="1" ht="12.75">
      <c r="A288" s="10" t="s">
        <v>461</v>
      </c>
      <c r="B288" s="35" t="s">
        <v>702</v>
      </c>
      <c r="C288" s="29" t="s">
        <v>68</v>
      </c>
      <c r="D288" s="29" t="s">
        <v>950</v>
      </c>
      <c r="E288" s="29" t="s">
        <v>701</v>
      </c>
      <c r="F288" s="60">
        <v>1716</v>
      </c>
      <c r="G288" s="60">
        <v>1716</v>
      </c>
      <c r="H288" s="60">
        <v>1716</v>
      </c>
    </row>
    <row r="289" spans="1:8" s="36" customFormat="1" ht="12.75">
      <c r="A289" s="10" t="s">
        <v>462</v>
      </c>
      <c r="B289" s="32" t="s">
        <v>80</v>
      </c>
      <c r="C289" s="33" t="s">
        <v>83</v>
      </c>
      <c r="D289" s="33"/>
      <c r="E289" s="33"/>
      <c r="F289" s="62">
        <f>F290+F325+F333</f>
        <v>185317.6</v>
      </c>
      <c r="G289" s="62">
        <f>G290+G325+G333</f>
        <v>183267</v>
      </c>
      <c r="H289" s="62">
        <f>H290+H325+H333</f>
        <v>181216.5</v>
      </c>
    </row>
    <row r="290" spans="1:8" s="36" customFormat="1" ht="25.5">
      <c r="A290" s="10" t="s">
        <v>463</v>
      </c>
      <c r="B290" s="37" t="s">
        <v>64</v>
      </c>
      <c r="C290" s="29" t="s">
        <v>83</v>
      </c>
      <c r="D290" s="29" t="s">
        <v>885</v>
      </c>
      <c r="E290" s="29"/>
      <c r="F290" s="58">
        <f>F291</f>
        <v>168043.3</v>
      </c>
      <c r="G290" s="56">
        <f>G291</f>
        <v>165992.69999999998</v>
      </c>
      <c r="H290" s="56">
        <f>H291</f>
        <v>163942.19999999998</v>
      </c>
    </row>
    <row r="291" spans="1:8" s="36" customFormat="1" ht="25.5">
      <c r="A291" s="10" t="s">
        <v>464</v>
      </c>
      <c r="B291" s="37" t="s">
        <v>65</v>
      </c>
      <c r="C291" s="29" t="s">
        <v>83</v>
      </c>
      <c r="D291" s="29" t="s">
        <v>945</v>
      </c>
      <c r="E291" s="29"/>
      <c r="F291" s="58">
        <f>F292+F301+F306+F318+F311</f>
        <v>168043.3</v>
      </c>
      <c r="G291" s="58">
        <f>G292+G301+G306+G318+G311</f>
        <v>165992.69999999998</v>
      </c>
      <c r="H291" s="58">
        <f>H292+H301+H306+H318+H311</f>
        <v>163942.19999999998</v>
      </c>
    </row>
    <row r="292" spans="1:8" s="36" customFormat="1" ht="63.75">
      <c r="A292" s="10" t="s">
        <v>465</v>
      </c>
      <c r="B292" s="35" t="s">
        <v>81</v>
      </c>
      <c r="C292" s="29" t="s">
        <v>83</v>
      </c>
      <c r="D292" s="29" t="s">
        <v>951</v>
      </c>
      <c r="E292" s="29"/>
      <c r="F292" s="58">
        <f>F293+F295+F297+F299</f>
        <v>47927.6</v>
      </c>
      <c r="G292" s="56">
        <f>G293+G295+G297+G299</f>
        <v>45876.99999999999</v>
      </c>
      <c r="H292" s="56">
        <f>H293+H295+H297+H299</f>
        <v>43826.5</v>
      </c>
    </row>
    <row r="293" spans="1:8" s="36" customFormat="1" ht="51">
      <c r="A293" s="10" t="s">
        <v>466</v>
      </c>
      <c r="B293" s="30" t="s">
        <v>727</v>
      </c>
      <c r="C293" s="29" t="s">
        <v>83</v>
      </c>
      <c r="D293" s="29" t="s">
        <v>951</v>
      </c>
      <c r="E293" s="29" t="s">
        <v>724</v>
      </c>
      <c r="F293" s="58">
        <f>F294</f>
        <v>24957.2</v>
      </c>
      <c r="G293" s="56">
        <f>G294</f>
        <v>24957.2</v>
      </c>
      <c r="H293" s="56">
        <f>H294</f>
        <v>24957.2</v>
      </c>
    </row>
    <row r="294" spans="1:8" s="36" customFormat="1" ht="12.75">
      <c r="A294" s="10" t="s">
        <v>467</v>
      </c>
      <c r="B294" s="30" t="s">
        <v>728</v>
      </c>
      <c r="C294" s="29" t="s">
        <v>83</v>
      </c>
      <c r="D294" s="29" t="s">
        <v>951</v>
      </c>
      <c r="E294" s="29" t="s">
        <v>772</v>
      </c>
      <c r="F294" s="60">
        <v>24957.2</v>
      </c>
      <c r="G294" s="60">
        <v>24957.2</v>
      </c>
      <c r="H294" s="60">
        <v>24957.2</v>
      </c>
    </row>
    <row r="295" spans="1:8" s="36" customFormat="1" ht="25.5">
      <c r="A295" s="10" t="s">
        <v>468</v>
      </c>
      <c r="B295" s="35" t="s">
        <v>683</v>
      </c>
      <c r="C295" s="29" t="s">
        <v>83</v>
      </c>
      <c r="D295" s="29" t="s">
        <v>951</v>
      </c>
      <c r="E295" s="29" t="s">
        <v>674</v>
      </c>
      <c r="F295" s="58">
        <f>F296</f>
        <v>11090.4</v>
      </c>
      <c r="G295" s="56">
        <f>G296</f>
        <v>11090.4</v>
      </c>
      <c r="H295" s="56">
        <f>H296</f>
        <v>11090.4</v>
      </c>
    </row>
    <row r="296" spans="1:8" s="36" customFormat="1" ht="25.5">
      <c r="A296" s="10" t="s">
        <v>469</v>
      </c>
      <c r="B296" s="35" t="s">
        <v>684</v>
      </c>
      <c r="C296" s="29" t="s">
        <v>83</v>
      </c>
      <c r="D296" s="29" t="s">
        <v>951</v>
      </c>
      <c r="E296" s="29" t="s">
        <v>667</v>
      </c>
      <c r="F296" s="60">
        <v>11090.4</v>
      </c>
      <c r="G296" s="60">
        <v>11090.4</v>
      </c>
      <c r="H296" s="60">
        <v>11090.4</v>
      </c>
    </row>
    <row r="297" spans="1:8" s="36" customFormat="1" ht="25.5">
      <c r="A297" s="10" t="s">
        <v>292</v>
      </c>
      <c r="B297" s="35" t="s">
        <v>66</v>
      </c>
      <c r="C297" s="29" t="s">
        <v>83</v>
      </c>
      <c r="D297" s="29" t="s">
        <v>951</v>
      </c>
      <c r="E297" s="29" t="s">
        <v>700</v>
      </c>
      <c r="F297" s="58">
        <f>F298</f>
        <v>11675.4</v>
      </c>
      <c r="G297" s="56">
        <f>G298</f>
        <v>9624.8</v>
      </c>
      <c r="H297" s="56">
        <f>H298</f>
        <v>7574.3</v>
      </c>
    </row>
    <row r="298" spans="1:8" s="34" customFormat="1" ht="12.75">
      <c r="A298" s="10" t="s">
        <v>293</v>
      </c>
      <c r="B298" s="35" t="s">
        <v>702</v>
      </c>
      <c r="C298" s="29" t="s">
        <v>83</v>
      </c>
      <c r="D298" s="29" t="s">
        <v>951</v>
      </c>
      <c r="E298" s="29" t="s">
        <v>701</v>
      </c>
      <c r="F298" s="60">
        <v>11675.4</v>
      </c>
      <c r="G298" s="60">
        <v>9624.8</v>
      </c>
      <c r="H298" s="60">
        <v>7574.3</v>
      </c>
    </row>
    <row r="299" spans="1:8" s="36" customFormat="1" ht="12.75">
      <c r="A299" s="10" t="s">
        <v>294</v>
      </c>
      <c r="B299" s="30" t="s">
        <v>757</v>
      </c>
      <c r="C299" s="29" t="s">
        <v>83</v>
      </c>
      <c r="D299" s="29" t="s">
        <v>951</v>
      </c>
      <c r="E299" s="29" t="s">
        <v>760</v>
      </c>
      <c r="F299" s="60">
        <f>F300</f>
        <v>204.6</v>
      </c>
      <c r="G299" s="61">
        <f>G300</f>
        <v>204.6</v>
      </c>
      <c r="H299" s="61">
        <f>H300</f>
        <v>204.6</v>
      </c>
    </row>
    <row r="300" spans="1:8" s="36" customFormat="1" ht="12.75">
      <c r="A300" s="10" t="s">
        <v>295</v>
      </c>
      <c r="B300" s="30" t="s">
        <v>758</v>
      </c>
      <c r="C300" s="29" t="s">
        <v>83</v>
      </c>
      <c r="D300" s="29" t="s">
        <v>951</v>
      </c>
      <c r="E300" s="29" t="s">
        <v>761</v>
      </c>
      <c r="F300" s="60">
        <v>204.6</v>
      </c>
      <c r="G300" s="61">
        <v>204.6</v>
      </c>
      <c r="H300" s="61">
        <v>204.6</v>
      </c>
    </row>
    <row r="301" spans="1:8" s="36" customFormat="1" ht="25.5">
      <c r="A301" s="10" t="s">
        <v>296</v>
      </c>
      <c r="B301" s="30" t="s">
        <v>11</v>
      </c>
      <c r="C301" s="29" t="s">
        <v>83</v>
      </c>
      <c r="D301" s="29" t="s">
        <v>952</v>
      </c>
      <c r="E301" s="29"/>
      <c r="F301" s="60">
        <f>F302+F304</f>
        <v>28.1</v>
      </c>
      <c r="G301" s="60">
        <f>G302+G304</f>
        <v>28.1</v>
      </c>
      <c r="H301" s="60">
        <f>H302+H304</f>
        <v>28.1</v>
      </c>
    </row>
    <row r="302" spans="1:8" s="36" customFormat="1" ht="25.5">
      <c r="A302" s="10" t="s">
        <v>297</v>
      </c>
      <c r="B302" s="35" t="s">
        <v>683</v>
      </c>
      <c r="C302" s="29" t="s">
        <v>83</v>
      </c>
      <c r="D302" s="29" t="s">
        <v>952</v>
      </c>
      <c r="E302" s="29" t="s">
        <v>674</v>
      </c>
      <c r="F302" s="60">
        <f>F303</f>
        <v>4.1</v>
      </c>
      <c r="G302" s="60">
        <f>G303</f>
        <v>4.1</v>
      </c>
      <c r="H302" s="60">
        <f>H303</f>
        <v>4.1</v>
      </c>
    </row>
    <row r="303" spans="1:8" s="36" customFormat="1" ht="25.5">
      <c r="A303" s="10" t="s">
        <v>470</v>
      </c>
      <c r="B303" s="35" t="s">
        <v>684</v>
      </c>
      <c r="C303" s="29" t="s">
        <v>83</v>
      </c>
      <c r="D303" s="29" t="s">
        <v>952</v>
      </c>
      <c r="E303" s="29" t="s">
        <v>667</v>
      </c>
      <c r="F303" s="60">
        <v>4.1</v>
      </c>
      <c r="G303" s="60">
        <v>4.1</v>
      </c>
      <c r="H303" s="60">
        <v>4.1</v>
      </c>
    </row>
    <row r="304" spans="1:8" s="36" customFormat="1" ht="25.5">
      <c r="A304" s="10" t="s">
        <v>471</v>
      </c>
      <c r="B304" s="35" t="s">
        <v>66</v>
      </c>
      <c r="C304" s="29" t="s">
        <v>83</v>
      </c>
      <c r="D304" s="29" t="s">
        <v>952</v>
      </c>
      <c r="E304" s="29" t="s">
        <v>700</v>
      </c>
      <c r="F304" s="60">
        <f>F305</f>
        <v>24</v>
      </c>
      <c r="G304" s="60">
        <f>G305</f>
        <v>24</v>
      </c>
      <c r="H304" s="60">
        <f>H305</f>
        <v>24</v>
      </c>
    </row>
    <row r="305" spans="1:8" s="36" customFormat="1" ht="12.75">
      <c r="A305" s="10" t="s">
        <v>472</v>
      </c>
      <c r="B305" s="35" t="s">
        <v>702</v>
      </c>
      <c r="C305" s="29" t="s">
        <v>83</v>
      </c>
      <c r="D305" s="29" t="s">
        <v>952</v>
      </c>
      <c r="E305" s="29" t="s">
        <v>701</v>
      </c>
      <c r="F305" s="60">
        <v>24</v>
      </c>
      <c r="G305" s="60">
        <v>24</v>
      </c>
      <c r="H305" s="60">
        <v>24</v>
      </c>
    </row>
    <row r="306" spans="1:8" s="36" customFormat="1" ht="76.5">
      <c r="A306" s="10" t="s">
        <v>616</v>
      </c>
      <c r="B306" s="35" t="s">
        <v>745</v>
      </c>
      <c r="C306" s="29" t="s">
        <v>83</v>
      </c>
      <c r="D306" s="29" t="s">
        <v>950</v>
      </c>
      <c r="E306" s="29"/>
      <c r="F306" s="60">
        <f>F307+F309</f>
        <v>12788.599999999999</v>
      </c>
      <c r="G306" s="61">
        <f>G307+G309</f>
        <v>12788.599999999999</v>
      </c>
      <c r="H306" s="61">
        <f>H307+H309</f>
        <v>12788.599999999999</v>
      </c>
    </row>
    <row r="307" spans="1:8" s="36" customFormat="1" ht="51">
      <c r="A307" s="10" t="s">
        <v>473</v>
      </c>
      <c r="B307" s="30" t="s">
        <v>727</v>
      </c>
      <c r="C307" s="29" t="s">
        <v>83</v>
      </c>
      <c r="D307" s="29" t="s">
        <v>950</v>
      </c>
      <c r="E307" s="29" t="s">
        <v>724</v>
      </c>
      <c r="F307" s="60">
        <f>F308</f>
        <v>10002.4</v>
      </c>
      <c r="G307" s="61">
        <f>G308</f>
        <v>10002.4</v>
      </c>
      <c r="H307" s="61">
        <f>H308</f>
        <v>10002.4</v>
      </c>
    </row>
    <row r="308" spans="1:8" s="36" customFormat="1" ht="12.75">
      <c r="A308" s="10" t="s">
        <v>298</v>
      </c>
      <c r="B308" s="30" t="s">
        <v>728</v>
      </c>
      <c r="C308" s="29" t="s">
        <v>83</v>
      </c>
      <c r="D308" s="29" t="s">
        <v>950</v>
      </c>
      <c r="E308" s="29" t="s">
        <v>772</v>
      </c>
      <c r="F308" s="60">
        <v>10002.4</v>
      </c>
      <c r="G308" s="60">
        <v>10002.4</v>
      </c>
      <c r="H308" s="60">
        <v>10002.4</v>
      </c>
    </row>
    <row r="309" spans="1:8" s="36" customFormat="1" ht="25.5">
      <c r="A309" s="10" t="s">
        <v>299</v>
      </c>
      <c r="B309" s="35" t="s">
        <v>66</v>
      </c>
      <c r="C309" s="29" t="s">
        <v>83</v>
      </c>
      <c r="D309" s="29" t="s">
        <v>950</v>
      </c>
      <c r="E309" s="29" t="s">
        <v>700</v>
      </c>
      <c r="F309" s="60">
        <f>F310</f>
        <v>2786.2</v>
      </c>
      <c r="G309" s="61">
        <f>G310</f>
        <v>2786.2</v>
      </c>
      <c r="H309" s="61">
        <f>H310</f>
        <v>2786.2</v>
      </c>
    </row>
    <row r="310" spans="1:8" s="36" customFormat="1" ht="12.75">
      <c r="A310" s="10" t="s">
        <v>300</v>
      </c>
      <c r="B310" s="35" t="s">
        <v>702</v>
      </c>
      <c r="C310" s="29" t="s">
        <v>83</v>
      </c>
      <c r="D310" s="29" t="s">
        <v>950</v>
      </c>
      <c r="E310" s="29" t="s">
        <v>701</v>
      </c>
      <c r="F310" s="60">
        <v>2786.2</v>
      </c>
      <c r="G310" s="60">
        <v>2786.2</v>
      </c>
      <c r="H310" s="60">
        <v>2786.2</v>
      </c>
    </row>
    <row r="311" spans="1:8" s="36" customFormat="1" ht="153">
      <c r="A311" s="10" t="s">
        <v>1058</v>
      </c>
      <c r="B311" s="35" t="s">
        <v>953</v>
      </c>
      <c r="C311" s="29" t="s">
        <v>83</v>
      </c>
      <c r="D311" s="29" t="s">
        <v>954</v>
      </c>
      <c r="E311" s="29"/>
      <c r="F311" s="60">
        <f>SUM(F312+F314+F316)</f>
        <v>12532.599999999999</v>
      </c>
      <c r="G311" s="60">
        <f>SUM(G312+G314+G316)</f>
        <v>12532.599999999999</v>
      </c>
      <c r="H311" s="60">
        <f>SUM(H312+H314+H316)</f>
        <v>12532.599999999999</v>
      </c>
    </row>
    <row r="312" spans="1:8" s="36" customFormat="1" ht="51">
      <c r="A312" s="10" t="s">
        <v>1059</v>
      </c>
      <c r="B312" s="30" t="s">
        <v>727</v>
      </c>
      <c r="C312" s="29" t="s">
        <v>83</v>
      </c>
      <c r="D312" s="29" t="s">
        <v>954</v>
      </c>
      <c r="E312" s="29" t="s">
        <v>724</v>
      </c>
      <c r="F312" s="60">
        <f>SUM(F313)</f>
        <v>9337.4</v>
      </c>
      <c r="G312" s="60">
        <f>SUM(G313)</f>
        <v>9337.4</v>
      </c>
      <c r="H312" s="60">
        <f>SUM(H313)</f>
        <v>9337.4</v>
      </c>
    </row>
    <row r="313" spans="1:8" s="36" customFormat="1" ht="12.75">
      <c r="A313" s="10" t="s">
        <v>1060</v>
      </c>
      <c r="B313" s="30" t="s">
        <v>728</v>
      </c>
      <c r="C313" s="29" t="s">
        <v>83</v>
      </c>
      <c r="D313" s="29" t="s">
        <v>954</v>
      </c>
      <c r="E313" s="29" t="s">
        <v>772</v>
      </c>
      <c r="F313" s="60">
        <v>9337.4</v>
      </c>
      <c r="G313" s="60">
        <v>9337.4</v>
      </c>
      <c r="H313" s="60">
        <v>9337.4</v>
      </c>
    </row>
    <row r="314" spans="1:8" s="36" customFormat="1" ht="25.5">
      <c r="A314" s="10" t="s">
        <v>1061</v>
      </c>
      <c r="B314" s="35" t="s">
        <v>683</v>
      </c>
      <c r="C314" s="29" t="s">
        <v>83</v>
      </c>
      <c r="D314" s="29" t="s">
        <v>954</v>
      </c>
      <c r="E314" s="29" t="s">
        <v>674</v>
      </c>
      <c r="F314" s="60">
        <f>SUM(F315)</f>
        <v>170</v>
      </c>
      <c r="G314" s="60">
        <f>SUM(G315)</f>
        <v>170</v>
      </c>
      <c r="H314" s="60">
        <f>SUM(H315)</f>
        <v>170</v>
      </c>
    </row>
    <row r="315" spans="1:8" s="36" customFormat="1" ht="25.5">
      <c r="A315" s="10" t="s">
        <v>1062</v>
      </c>
      <c r="B315" s="35" t="s">
        <v>684</v>
      </c>
      <c r="C315" s="29" t="s">
        <v>83</v>
      </c>
      <c r="D315" s="29" t="s">
        <v>954</v>
      </c>
      <c r="E315" s="29" t="s">
        <v>667</v>
      </c>
      <c r="F315" s="60">
        <v>170</v>
      </c>
      <c r="G315" s="60">
        <v>170</v>
      </c>
      <c r="H315" s="60">
        <v>170</v>
      </c>
    </row>
    <row r="316" spans="1:8" s="36" customFormat="1" ht="25.5">
      <c r="A316" s="10" t="s">
        <v>618</v>
      </c>
      <c r="B316" s="35" t="s">
        <v>66</v>
      </c>
      <c r="C316" s="29" t="s">
        <v>83</v>
      </c>
      <c r="D316" s="29" t="s">
        <v>954</v>
      </c>
      <c r="E316" s="29" t="s">
        <v>700</v>
      </c>
      <c r="F316" s="60">
        <f>SUM(F317)</f>
        <v>3025.2</v>
      </c>
      <c r="G316" s="60">
        <f>SUM(G317)</f>
        <v>3025.2</v>
      </c>
      <c r="H316" s="60">
        <f>SUM(H317)</f>
        <v>3025.2</v>
      </c>
    </row>
    <row r="317" spans="1:8" s="36" customFormat="1" ht="12.75">
      <c r="A317" s="10" t="s">
        <v>1063</v>
      </c>
      <c r="B317" s="35" t="s">
        <v>702</v>
      </c>
      <c r="C317" s="29" t="s">
        <v>83</v>
      </c>
      <c r="D317" s="29" t="s">
        <v>954</v>
      </c>
      <c r="E317" s="29" t="s">
        <v>701</v>
      </c>
      <c r="F317" s="60">
        <v>3025.2</v>
      </c>
      <c r="G317" s="60">
        <v>3025.2</v>
      </c>
      <c r="H317" s="60">
        <v>3025.2</v>
      </c>
    </row>
    <row r="318" spans="1:8" s="36" customFormat="1" ht="127.5">
      <c r="A318" s="10" t="s">
        <v>1064</v>
      </c>
      <c r="B318" s="35" t="s">
        <v>82</v>
      </c>
      <c r="C318" s="29" t="s">
        <v>83</v>
      </c>
      <c r="D318" s="29" t="s">
        <v>955</v>
      </c>
      <c r="E318" s="29"/>
      <c r="F318" s="58">
        <f>F319+F321+F323</f>
        <v>94766.4</v>
      </c>
      <c r="G318" s="56">
        <f>G319+G321+G323</f>
        <v>94766.4</v>
      </c>
      <c r="H318" s="56">
        <f>H319+H321+H323</f>
        <v>94766.4</v>
      </c>
    </row>
    <row r="319" spans="1:8" s="36" customFormat="1" ht="51">
      <c r="A319" s="10" t="s">
        <v>474</v>
      </c>
      <c r="B319" s="30" t="s">
        <v>727</v>
      </c>
      <c r="C319" s="29" t="s">
        <v>83</v>
      </c>
      <c r="D319" s="29" t="s">
        <v>955</v>
      </c>
      <c r="E319" s="29" t="s">
        <v>724</v>
      </c>
      <c r="F319" s="58">
        <f>F320</f>
        <v>66655.4</v>
      </c>
      <c r="G319" s="56">
        <f>G320</f>
        <v>66655.4</v>
      </c>
      <c r="H319" s="56">
        <f>H320</f>
        <v>66655.4</v>
      </c>
    </row>
    <row r="320" spans="1:8" s="36" customFormat="1" ht="12.75">
      <c r="A320" s="10" t="s">
        <v>475</v>
      </c>
      <c r="B320" s="30" t="s">
        <v>728</v>
      </c>
      <c r="C320" s="29" t="s">
        <v>83</v>
      </c>
      <c r="D320" s="29" t="s">
        <v>955</v>
      </c>
      <c r="E320" s="29" t="s">
        <v>772</v>
      </c>
      <c r="F320" s="60">
        <v>66655.4</v>
      </c>
      <c r="G320" s="60">
        <v>66655.4</v>
      </c>
      <c r="H320" s="60">
        <v>66655.4</v>
      </c>
    </row>
    <row r="321" spans="1:8" s="36" customFormat="1" ht="25.5">
      <c r="A321" s="10" t="s">
        <v>1065</v>
      </c>
      <c r="B321" s="35" t="s">
        <v>683</v>
      </c>
      <c r="C321" s="29" t="s">
        <v>83</v>
      </c>
      <c r="D321" s="29" t="s">
        <v>955</v>
      </c>
      <c r="E321" s="29" t="s">
        <v>674</v>
      </c>
      <c r="F321" s="58">
        <f>F322</f>
        <v>3736.5</v>
      </c>
      <c r="G321" s="56">
        <f>G322</f>
        <v>3736.5</v>
      </c>
      <c r="H321" s="56">
        <f>H322</f>
        <v>3736.5</v>
      </c>
    </row>
    <row r="322" spans="1:8" s="36" customFormat="1" ht="25.5">
      <c r="A322" s="10" t="s">
        <v>1066</v>
      </c>
      <c r="B322" s="35" t="s">
        <v>684</v>
      </c>
      <c r="C322" s="29" t="s">
        <v>83</v>
      </c>
      <c r="D322" s="29" t="s">
        <v>955</v>
      </c>
      <c r="E322" s="29" t="s">
        <v>667</v>
      </c>
      <c r="F322" s="60">
        <v>3736.5</v>
      </c>
      <c r="G322" s="60">
        <v>3736.5</v>
      </c>
      <c r="H322" s="60">
        <v>3736.5</v>
      </c>
    </row>
    <row r="323" spans="1:8" s="36" customFormat="1" ht="25.5">
      <c r="A323" s="10" t="s">
        <v>1067</v>
      </c>
      <c r="B323" s="35" t="s">
        <v>66</v>
      </c>
      <c r="C323" s="29" t="s">
        <v>83</v>
      </c>
      <c r="D323" s="29" t="s">
        <v>955</v>
      </c>
      <c r="E323" s="29" t="s">
        <v>700</v>
      </c>
      <c r="F323" s="58">
        <f>F324</f>
        <v>24374.5</v>
      </c>
      <c r="G323" s="56">
        <f>G324</f>
        <v>24374.5</v>
      </c>
      <c r="H323" s="56">
        <f>H324</f>
        <v>24374.5</v>
      </c>
    </row>
    <row r="324" spans="1:8" s="36" customFormat="1" ht="12.75">
      <c r="A324" s="10" t="s">
        <v>476</v>
      </c>
      <c r="B324" s="35" t="s">
        <v>702</v>
      </c>
      <c r="C324" s="29" t="s">
        <v>83</v>
      </c>
      <c r="D324" s="29" t="s">
        <v>955</v>
      </c>
      <c r="E324" s="29" t="s">
        <v>701</v>
      </c>
      <c r="F324" s="60">
        <v>24374.5</v>
      </c>
      <c r="G324" s="60">
        <v>24374.5</v>
      </c>
      <c r="H324" s="60">
        <v>24374.5</v>
      </c>
    </row>
    <row r="325" spans="1:8" s="36" customFormat="1" ht="25.5">
      <c r="A325" s="10" t="s">
        <v>477</v>
      </c>
      <c r="B325" s="37" t="s">
        <v>763</v>
      </c>
      <c r="C325" s="29" t="s">
        <v>83</v>
      </c>
      <c r="D325" s="29" t="s">
        <v>788</v>
      </c>
      <c r="E325" s="29"/>
      <c r="F325" s="60">
        <f>F326</f>
        <v>8820.2</v>
      </c>
      <c r="G325" s="61">
        <f>G326</f>
        <v>8820.2</v>
      </c>
      <c r="H325" s="61">
        <f>H326</f>
        <v>8820.2</v>
      </c>
    </row>
    <row r="326" spans="1:8" s="36" customFormat="1" ht="25.5">
      <c r="A326" s="10" t="s">
        <v>44</v>
      </c>
      <c r="B326" s="35" t="s">
        <v>764</v>
      </c>
      <c r="C326" s="29" t="s">
        <v>83</v>
      </c>
      <c r="D326" s="29" t="s">
        <v>789</v>
      </c>
      <c r="E326" s="29"/>
      <c r="F326" s="60">
        <f>F327+F330</f>
        <v>8820.2</v>
      </c>
      <c r="G326" s="60">
        <f>G327+G330</f>
        <v>8820.2</v>
      </c>
      <c r="H326" s="60">
        <f>H327+H330</f>
        <v>8820.2</v>
      </c>
    </row>
    <row r="327" spans="1:8" s="36" customFormat="1" ht="76.5">
      <c r="A327" s="10" t="s">
        <v>478</v>
      </c>
      <c r="B327" s="35" t="s">
        <v>84</v>
      </c>
      <c r="C327" s="29" t="s">
        <v>83</v>
      </c>
      <c r="D327" s="29" t="s">
        <v>879</v>
      </c>
      <c r="E327" s="29"/>
      <c r="F327" s="60">
        <f aca="true" t="shared" si="36" ref="F327:H328">F328</f>
        <v>8206.7</v>
      </c>
      <c r="G327" s="61">
        <f t="shared" si="36"/>
        <v>8206.7</v>
      </c>
      <c r="H327" s="61">
        <f t="shared" si="36"/>
        <v>8206.7</v>
      </c>
    </row>
    <row r="328" spans="1:8" s="36" customFormat="1" ht="25.5">
      <c r="A328" s="10" t="s">
        <v>479</v>
      </c>
      <c r="B328" s="35" t="s">
        <v>66</v>
      </c>
      <c r="C328" s="29" t="s">
        <v>83</v>
      </c>
      <c r="D328" s="29" t="s">
        <v>879</v>
      </c>
      <c r="E328" s="29" t="s">
        <v>700</v>
      </c>
      <c r="F328" s="60">
        <f t="shared" si="36"/>
        <v>8206.7</v>
      </c>
      <c r="G328" s="61">
        <f t="shared" si="36"/>
        <v>8206.7</v>
      </c>
      <c r="H328" s="61">
        <f t="shared" si="36"/>
        <v>8206.7</v>
      </c>
    </row>
    <row r="329" spans="1:8" s="36" customFormat="1" ht="12.75">
      <c r="A329" s="10" t="s">
        <v>480</v>
      </c>
      <c r="B329" s="35" t="s">
        <v>702</v>
      </c>
      <c r="C329" s="29" t="s">
        <v>83</v>
      </c>
      <c r="D329" s="29" t="s">
        <v>879</v>
      </c>
      <c r="E329" s="29" t="s">
        <v>701</v>
      </c>
      <c r="F329" s="60">
        <v>8206.7</v>
      </c>
      <c r="G329" s="60">
        <v>8206.7</v>
      </c>
      <c r="H329" s="60">
        <v>8206.7</v>
      </c>
    </row>
    <row r="330" spans="1:8" s="36" customFormat="1" ht="89.25">
      <c r="A330" s="10" t="s">
        <v>481</v>
      </c>
      <c r="B330" s="35" t="s">
        <v>880</v>
      </c>
      <c r="C330" s="29" t="s">
        <v>83</v>
      </c>
      <c r="D330" s="29" t="s">
        <v>1123</v>
      </c>
      <c r="E330" s="29"/>
      <c r="F330" s="60">
        <f aca="true" t="shared" si="37" ref="F330:H331">F331</f>
        <v>613.5</v>
      </c>
      <c r="G330" s="61">
        <f t="shared" si="37"/>
        <v>613.5</v>
      </c>
      <c r="H330" s="61">
        <f t="shared" si="37"/>
        <v>613.5</v>
      </c>
    </row>
    <row r="331" spans="1:8" s="36" customFormat="1" ht="25.5">
      <c r="A331" s="10" t="s">
        <v>482</v>
      </c>
      <c r="B331" s="35" t="s">
        <v>66</v>
      </c>
      <c r="C331" s="29" t="s">
        <v>83</v>
      </c>
      <c r="D331" s="29" t="s">
        <v>1123</v>
      </c>
      <c r="E331" s="29" t="s">
        <v>700</v>
      </c>
      <c r="F331" s="60">
        <f t="shared" si="37"/>
        <v>613.5</v>
      </c>
      <c r="G331" s="61">
        <f t="shared" si="37"/>
        <v>613.5</v>
      </c>
      <c r="H331" s="61">
        <f t="shared" si="37"/>
        <v>613.5</v>
      </c>
    </row>
    <row r="332" spans="1:8" s="36" customFormat="1" ht="12.75">
      <c r="A332" s="10" t="s">
        <v>483</v>
      </c>
      <c r="B332" s="35" t="s">
        <v>702</v>
      </c>
      <c r="C332" s="29" t="s">
        <v>83</v>
      </c>
      <c r="D332" s="29" t="s">
        <v>1123</v>
      </c>
      <c r="E332" s="29" t="s">
        <v>701</v>
      </c>
      <c r="F332" s="60">
        <v>613.5</v>
      </c>
      <c r="G332" s="61">
        <v>613.5</v>
      </c>
      <c r="H332" s="61">
        <v>613.5</v>
      </c>
    </row>
    <row r="333" spans="1:8" s="36" customFormat="1" ht="38.25">
      <c r="A333" s="10" t="s">
        <v>301</v>
      </c>
      <c r="B333" s="35" t="s">
        <v>85</v>
      </c>
      <c r="C333" s="29" t="s">
        <v>83</v>
      </c>
      <c r="D333" s="29" t="s">
        <v>881</v>
      </c>
      <c r="E333" s="29"/>
      <c r="F333" s="60">
        <f>F334</f>
        <v>8454.1</v>
      </c>
      <c r="G333" s="61">
        <f>G334</f>
        <v>8454.1</v>
      </c>
      <c r="H333" s="61">
        <f>H334</f>
        <v>8454.1</v>
      </c>
    </row>
    <row r="334" spans="1:8" s="36" customFormat="1" ht="25.5">
      <c r="A334" s="10" t="s">
        <v>302</v>
      </c>
      <c r="B334" s="35" t="s">
        <v>86</v>
      </c>
      <c r="C334" s="29" t="s">
        <v>83</v>
      </c>
      <c r="D334" s="29" t="s">
        <v>882</v>
      </c>
      <c r="E334" s="29"/>
      <c r="F334" s="60">
        <f>F335+F338</f>
        <v>8454.1</v>
      </c>
      <c r="G334" s="60">
        <f>G335+G338</f>
        <v>8454.1</v>
      </c>
      <c r="H334" s="60">
        <f>H335+H338</f>
        <v>8454.1</v>
      </c>
    </row>
    <row r="335" spans="1:8" s="36" customFormat="1" ht="102">
      <c r="A335" s="10" t="s">
        <v>303</v>
      </c>
      <c r="B335" s="35" t="s">
        <v>87</v>
      </c>
      <c r="C335" s="29" t="s">
        <v>83</v>
      </c>
      <c r="D335" s="29" t="s">
        <v>883</v>
      </c>
      <c r="E335" s="29"/>
      <c r="F335" s="60">
        <f aca="true" t="shared" si="38" ref="F335:H336">F336</f>
        <v>7384.9</v>
      </c>
      <c r="G335" s="61">
        <f t="shared" si="38"/>
        <v>7384.9</v>
      </c>
      <c r="H335" s="61">
        <f t="shared" si="38"/>
        <v>7384.9</v>
      </c>
    </row>
    <row r="336" spans="1:8" s="36" customFormat="1" ht="25.5">
      <c r="A336" s="10" t="s">
        <v>304</v>
      </c>
      <c r="B336" s="35" t="s">
        <v>66</v>
      </c>
      <c r="C336" s="29" t="s">
        <v>83</v>
      </c>
      <c r="D336" s="29" t="s">
        <v>883</v>
      </c>
      <c r="E336" s="29" t="s">
        <v>700</v>
      </c>
      <c r="F336" s="60">
        <f t="shared" si="38"/>
        <v>7384.9</v>
      </c>
      <c r="G336" s="61">
        <f t="shared" si="38"/>
        <v>7384.9</v>
      </c>
      <c r="H336" s="61">
        <f t="shared" si="38"/>
        <v>7384.9</v>
      </c>
    </row>
    <row r="337" spans="1:8" s="36" customFormat="1" ht="12.75">
      <c r="A337" s="10" t="s">
        <v>305</v>
      </c>
      <c r="B337" s="35" t="s">
        <v>702</v>
      </c>
      <c r="C337" s="29" t="s">
        <v>83</v>
      </c>
      <c r="D337" s="29" t="s">
        <v>883</v>
      </c>
      <c r="E337" s="29" t="s">
        <v>701</v>
      </c>
      <c r="F337" s="60">
        <v>7384.9</v>
      </c>
      <c r="G337" s="61">
        <v>7384.9</v>
      </c>
      <c r="H337" s="61">
        <v>7384.9</v>
      </c>
    </row>
    <row r="338" spans="1:8" s="36" customFormat="1" ht="89.25">
      <c r="A338" s="10" t="s">
        <v>306</v>
      </c>
      <c r="B338" s="35" t="s">
        <v>89</v>
      </c>
      <c r="C338" s="29" t="s">
        <v>83</v>
      </c>
      <c r="D338" s="29" t="s">
        <v>884</v>
      </c>
      <c r="E338" s="29"/>
      <c r="F338" s="60">
        <f aca="true" t="shared" si="39" ref="F338:H339">F339</f>
        <v>1069.2</v>
      </c>
      <c r="G338" s="61">
        <f t="shared" si="39"/>
        <v>1069.2</v>
      </c>
      <c r="H338" s="61">
        <f t="shared" si="39"/>
        <v>1069.2</v>
      </c>
    </row>
    <row r="339" spans="1:8" s="36" customFormat="1" ht="25.5">
      <c r="A339" s="10" t="s">
        <v>307</v>
      </c>
      <c r="B339" s="35" t="s">
        <v>66</v>
      </c>
      <c r="C339" s="29" t="s">
        <v>83</v>
      </c>
      <c r="D339" s="29" t="s">
        <v>884</v>
      </c>
      <c r="E339" s="29" t="s">
        <v>700</v>
      </c>
      <c r="F339" s="60">
        <f t="shared" si="39"/>
        <v>1069.2</v>
      </c>
      <c r="G339" s="61">
        <f t="shared" si="39"/>
        <v>1069.2</v>
      </c>
      <c r="H339" s="61">
        <f t="shared" si="39"/>
        <v>1069.2</v>
      </c>
    </row>
    <row r="340" spans="1:8" s="36" customFormat="1" ht="12.75">
      <c r="A340" s="10" t="s">
        <v>308</v>
      </c>
      <c r="B340" s="35" t="s">
        <v>702</v>
      </c>
      <c r="C340" s="29" t="s">
        <v>83</v>
      </c>
      <c r="D340" s="29" t="s">
        <v>884</v>
      </c>
      <c r="E340" s="29" t="s">
        <v>701</v>
      </c>
      <c r="F340" s="60">
        <v>1069.2</v>
      </c>
      <c r="G340" s="60">
        <v>1069.2</v>
      </c>
      <c r="H340" s="60">
        <v>1069.2</v>
      </c>
    </row>
    <row r="341" spans="1:8" s="36" customFormat="1" ht="12.75">
      <c r="A341" s="10" t="s">
        <v>309</v>
      </c>
      <c r="B341" s="32" t="s">
        <v>576</v>
      </c>
      <c r="C341" s="33" t="s">
        <v>577</v>
      </c>
      <c r="D341" s="42"/>
      <c r="E341" s="33"/>
      <c r="F341" s="62">
        <f>F342+F350</f>
        <v>4736</v>
      </c>
      <c r="G341" s="62">
        <f>G342+G350</f>
        <v>4723</v>
      </c>
      <c r="H341" s="62">
        <f>H342+H350</f>
        <v>4573</v>
      </c>
    </row>
    <row r="342" spans="1:8" s="36" customFormat="1" ht="25.5">
      <c r="A342" s="10" t="s">
        <v>310</v>
      </c>
      <c r="B342" s="37" t="s">
        <v>64</v>
      </c>
      <c r="C342" s="29" t="s">
        <v>577</v>
      </c>
      <c r="D342" s="29" t="s">
        <v>885</v>
      </c>
      <c r="E342" s="29"/>
      <c r="F342" s="58">
        <f>F343</f>
        <v>197.3</v>
      </c>
      <c r="G342" s="56">
        <f>G343</f>
        <v>197.3</v>
      </c>
      <c r="H342" s="56">
        <f>H343</f>
        <v>197.3</v>
      </c>
    </row>
    <row r="343" spans="1:8" s="36" customFormat="1" ht="25.5">
      <c r="A343" s="10" t="s">
        <v>311</v>
      </c>
      <c r="B343" s="37" t="s">
        <v>65</v>
      </c>
      <c r="C343" s="29" t="s">
        <v>577</v>
      </c>
      <c r="D343" s="29" t="s">
        <v>945</v>
      </c>
      <c r="E343" s="29"/>
      <c r="F343" s="58">
        <f>F344+F347</f>
        <v>197.3</v>
      </c>
      <c r="G343" s="58">
        <f>G344+G347</f>
        <v>197.3</v>
      </c>
      <c r="H343" s="58">
        <f>H344+H347</f>
        <v>197.3</v>
      </c>
    </row>
    <row r="344" spans="1:8" s="36" customFormat="1" ht="76.5">
      <c r="A344" s="10" t="s">
        <v>312</v>
      </c>
      <c r="B344" s="35" t="s">
        <v>578</v>
      </c>
      <c r="C344" s="29" t="s">
        <v>577</v>
      </c>
      <c r="D344" s="29" t="s">
        <v>956</v>
      </c>
      <c r="E344" s="29"/>
      <c r="F344" s="58">
        <f aca="true" t="shared" si="40" ref="F344:H345">F345</f>
        <v>15.4</v>
      </c>
      <c r="G344" s="56">
        <f t="shared" si="40"/>
        <v>15.4</v>
      </c>
      <c r="H344" s="56">
        <f t="shared" si="40"/>
        <v>15.4</v>
      </c>
    </row>
    <row r="345" spans="1:8" s="36" customFormat="1" ht="25.5">
      <c r="A345" s="10" t="s">
        <v>313</v>
      </c>
      <c r="B345" s="35" t="s">
        <v>683</v>
      </c>
      <c r="C345" s="29" t="s">
        <v>577</v>
      </c>
      <c r="D345" s="29" t="s">
        <v>956</v>
      </c>
      <c r="E345" s="29" t="s">
        <v>674</v>
      </c>
      <c r="F345" s="58">
        <f t="shared" si="40"/>
        <v>15.4</v>
      </c>
      <c r="G345" s="56">
        <f t="shared" si="40"/>
        <v>15.4</v>
      </c>
      <c r="H345" s="56">
        <f t="shared" si="40"/>
        <v>15.4</v>
      </c>
    </row>
    <row r="346" spans="1:8" s="36" customFormat="1" ht="25.5">
      <c r="A346" s="10" t="s">
        <v>314</v>
      </c>
      <c r="B346" s="35" t="s">
        <v>684</v>
      </c>
      <c r="C346" s="29" t="s">
        <v>577</v>
      </c>
      <c r="D346" s="29" t="s">
        <v>956</v>
      </c>
      <c r="E346" s="29" t="s">
        <v>667</v>
      </c>
      <c r="F346" s="60">
        <v>15.4</v>
      </c>
      <c r="G346" s="60">
        <v>15.4</v>
      </c>
      <c r="H346" s="60">
        <v>15.4</v>
      </c>
    </row>
    <row r="347" spans="1:8" s="36" customFormat="1" ht="102">
      <c r="A347" s="10" t="s">
        <v>315</v>
      </c>
      <c r="B347" s="35" t="s">
        <v>579</v>
      </c>
      <c r="C347" s="29" t="s">
        <v>577</v>
      </c>
      <c r="D347" s="29" t="s">
        <v>957</v>
      </c>
      <c r="E347" s="29"/>
      <c r="F347" s="58">
        <f aca="true" t="shared" si="41" ref="F347:H348">F348</f>
        <v>181.9</v>
      </c>
      <c r="G347" s="56">
        <f t="shared" si="41"/>
        <v>181.9</v>
      </c>
      <c r="H347" s="56">
        <f t="shared" si="41"/>
        <v>181.9</v>
      </c>
    </row>
    <row r="348" spans="1:8" s="36" customFormat="1" ht="12.75">
      <c r="A348" s="10" t="s">
        <v>316</v>
      </c>
      <c r="B348" s="30" t="s">
        <v>615</v>
      </c>
      <c r="C348" s="29" t="s">
        <v>577</v>
      </c>
      <c r="D348" s="29" t="s">
        <v>957</v>
      </c>
      <c r="E348" s="29" t="s">
        <v>616</v>
      </c>
      <c r="F348" s="58">
        <f t="shared" si="41"/>
        <v>181.9</v>
      </c>
      <c r="G348" s="56">
        <f t="shared" si="41"/>
        <v>181.9</v>
      </c>
      <c r="H348" s="56">
        <f t="shared" si="41"/>
        <v>181.9</v>
      </c>
    </row>
    <row r="349" spans="1:8" s="36" customFormat="1" ht="25.5">
      <c r="A349" s="10" t="s">
        <v>317</v>
      </c>
      <c r="B349" s="30" t="s">
        <v>43</v>
      </c>
      <c r="C349" s="29" t="s">
        <v>577</v>
      </c>
      <c r="D349" s="29" t="s">
        <v>957</v>
      </c>
      <c r="E349" s="29" t="s">
        <v>44</v>
      </c>
      <c r="F349" s="60">
        <v>181.9</v>
      </c>
      <c r="G349" s="60">
        <v>181.9</v>
      </c>
      <c r="H349" s="60">
        <v>181.9</v>
      </c>
    </row>
    <row r="350" spans="1:8" s="36" customFormat="1" ht="25.5">
      <c r="A350" s="10" t="s">
        <v>318</v>
      </c>
      <c r="B350" s="35" t="s">
        <v>641</v>
      </c>
      <c r="C350" s="29" t="s">
        <v>577</v>
      </c>
      <c r="D350" s="29" t="s">
        <v>886</v>
      </c>
      <c r="E350" s="29"/>
      <c r="F350" s="60">
        <f>F351+F394</f>
        <v>4538.7</v>
      </c>
      <c r="G350" s="61">
        <f>G351+G394</f>
        <v>4525.7</v>
      </c>
      <c r="H350" s="61">
        <f>H351+H394</f>
        <v>4375.7</v>
      </c>
    </row>
    <row r="351" spans="1:8" s="36" customFormat="1" ht="25.5">
      <c r="A351" s="10" t="s">
        <v>319</v>
      </c>
      <c r="B351" s="35" t="s">
        <v>642</v>
      </c>
      <c r="C351" s="29" t="s">
        <v>577</v>
      </c>
      <c r="D351" s="29" t="s">
        <v>887</v>
      </c>
      <c r="E351" s="29"/>
      <c r="F351" s="60">
        <f>F352+F355+F358+F361+F364+F367+F370+F373+F376+F379+F382+F388+F391+F385</f>
        <v>4535.7</v>
      </c>
      <c r="G351" s="60">
        <f>G352+G355+G358+G361+G364+G367+G370+G373+G376+G379+G382+G388+G391+G385</f>
        <v>4522.7</v>
      </c>
      <c r="H351" s="60">
        <f>H352+H355+H358+H361+H364+H367+H370+H373+H376+H379+H382+H388+H391+H385</f>
        <v>4375.7</v>
      </c>
    </row>
    <row r="352" spans="1:8" s="36" customFormat="1" ht="63.75">
      <c r="A352" s="10" t="s">
        <v>484</v>
      </c>
      <c r="B352" s="35" t="s">
        <v>643</v>
      </c>
      <c r="C352" s="29" t="s">
        <v>577</v>
      </c>
      <c r="D352" s="29" t="s">
        <v>888</v>
      </c>
      <c r="E352" s="29"/>
      <c r="F352" s="60">
        <f aca="true" t="shared" si="42" ref="F352:H353">F353</f>
        <v>3</v>
      </c>
      <c r="G352" s="61">
        <f t="shared" si="42"/>
        <v>3</v>
      </c>
      <c r="H352" s="61">
        <f t="shared" si="42"/>
        <v>0</v>
      </c>
    </row>
    <row r="353" spans="1:8" s="36" customFormat="1" ht="25.5">
      <c r="A353" s="10" t="s">
        <v>485</v>
      </c>
      <c r="B353" s="35" t="s">
        <v>683</v>
      </c>
      <c r="C353" s="29" t="s">
        <v>577</v>
      </c>
      <c r="D353" s="29" t="s">
        <v>888</v>
      </c>
      <c r="E353" s="29" t="s">
        <v>674</v>
      </c>
      <c r="F353" s="60">
        <f t="shared" si="42"/>
        <v>3</v>
      </c>
      <c r="G353" s="61">
        <f t="shared" si="42"/>
        <v>3</v>
      </c>
      <c r="H353" s="61">
        <f t="shared" si="42"/>
        <v>0</v>
      </c>
    </row>
    <row r="354" spans="1:8" s="36" customFormat="1" ht="25.5">
      <c r="A354" s="10" t="s">
        <v>486</v>
      </c>
      <c r="B354" s="35" t="s">
        <v>684</v>
      </c>
      <c r="C354" s="29" t="s">
        <v>577</v>
      </c>
      <c r="D354" s="29" t="s">
        <v>888</v>
      </c>
      <c r="E354" s="29" t="s">
        <v>667</v>
      </c>
      <c r="F354" s="60">
        <v>3</v>
      </c>
      <c r="G354" s="61">
        <v>3</v>
      </c>
      <c r="H354" s="61">
        <v>0</v>
      </c>
    </row>
    <row r="355" spans="1:8" s="36" customFormat="1" ht="76.5">
      <c r="A355" s="10" t="s">
        <v>487</v>
      </c>
      <c r="B355" s="35" t="s">
        <v>644</v>
      </c>
      <c r="C355" s="29" t="s">
        <v>577</v>
      </c>
      <c r="D355" s="29" t="s">
        <v>889</v>
      </c>
      <c r="E355" s="29"/>
      <c r="F355" s="60">
        <f aca="true" t="shared" si="43" ref="F355:H356">F356</f>
        <v>5</v>
      </c>
      <c r="G355" s="61">
        <f t="shared" si="43"/>
        <v>5</v>
      </c>
      <c r="H355" s="61">
        <f t="shared" si="43"/>
        <v>0</v>
      </c>
    </row>
    <row r="356" spans="1:8" s="36" customFormat="1" ht="25.5">
      <c r="A356" s="10" t="s">
        <v>320</v>
      </c>
      <c r="B356" s="35" t="s">
        <v>683</v>
      </c>
      <c r="C356" s="29" t="s">
        <v>577</v>
      </c>
      <c r="D356" s="29" t="s">
        <v>889</v>
      </c>
      <c r="E356" s="29" t="s">
        <v>674</v>
      </c>
      <c r="F356" s="60">
        <f t="shared" si="43"/>
        <v>5</v>
      </c>
      <c r="G356" s="61">
        <f t="shared" si="43"/>
        <v>5</v>
      </c>
      <c r="H356" s="61">
        <f t="shared" si="43"/>
        <v>0</v>
      </c>
    </row>
    <row r="357" spans="1:8" s="36" customFormat="1" ht="25.5">
      <c r="A357" s="10" t="s">
        <v>321</v>
      </c>
      <c r="B357" s="35" t="s">
        <v>684</v>
      </c>
      <c r="C357" s="29" t="s">
        <v>577</v>
      </c>
      <c r="D357" s="29" t="s">
        <v>889</v>
      </c>
      <c r="E357" s="29" t="s">
        <v>667</v>
      </c>
      <c r="F357" s="60">
        <v>5</v>
      </c>
      <c r="G357" s="61">
        <v>5</v>
      </c>
      <c r="H357" s="61">
        <v>0</v>
      </c>
    </row>
    <row r="358" spans="1:8" s="36" customFormat="1" ht="63.75">
      <c r="A358" s="10" t="s">
        <v>322</v>
      </c>
      <c r="B358" s="35" t="s">
        <v>645</v>
      </c>
      <c r="C358" s="29" t="s">
        <v>577</v>
      </c>
      <c r="D358" s="29" t="s">
        <v>890</v>
      </c>
      <c r="E358" s="29"/>
      <c r="F358" s="60">
        <f aca="true" t="shared" si="44" ref="F358:H359">F359</f>
        <v>20</v>
      </c>
      <c r="G358" s="61">
        <f t="shared" si="44"/>
        <v>20</v>
      </c>
      <c r="H358" s="61">
        <f t="shared" si="44"/>
        <v>0</v>
      </c>
    </row>
    <row r="359" spans="1:8" s="36" customFormat="1" ht="25.5">
      <c r="A359" s="10" t="s">
        <v>488</v>
      </c>
      <c r="B359" s="35" t="s">
        <v>683</v>
      </c>
      <c r="C359" s="29" t="s">
        <v>577</v>
      </c>
      <c r="D359" s="29" t="s">
        <v>890</v>
      </c>
      <c r="E359" s="29" t="s">
        <v>674</v>
      </c>
      <c r="F359" s="60">
        <f t="shared" si="44"/>
        <v>20</v>
      </c>
      <c r="G359" s="61">
        <f t="shared" si="44"/>
        <v>20</v>
      </c>
      <c r="H359" s="61">
        <f t="shared" si="44"/>
        <v>0</v>
      </c>
    </row>
    <row r="360" spans="1:8" s="36" customFormat="1" ht="25.5">
      <c r="A360" s="10" t="s">
        <v>489</v>
      </c>
      <c r="B360" s="35" t="s">
        <v>684</v>
      </c>
      <c r="C360" s="29" t="s">
        <v>577</v>
      </c>
      <c r="D360" s="29" t="s">
        <v>890</v>
      </c>
      <c r="E360" s="29" t="s">
        <v>667</v>
      </c>
      <c r="F360" s="60">
        <v>20</v>
      </c>
      <c r="G360" s="61">
        <v>20</v>
      </c>
      <c r="H360" s="61">
        <v>0</v>
      </c>
    </row>
    <row r="361" spans="1:8" s="36" customFormat="1" ht="102">
      <c r="A361" s="10" t="s">
        <v>490</v>
      </c>
      <c r="B361" s="35" t="s">
        <v>582</v>
      </c>
      <c r="C361" s="29" t="s">
        <v>577</v>
      </c>
      <c r="D361" s="29" t="s">
        <v>891</v>
      </c>
      <c r="E361" s="29"/>
      <c r="F361" s="60">
        <f aca="true" t="shared" si="45" ref="F361:H362">F362</f>
        <v>5</v>
      </c>
      <c r="G361" s="61">
        <f t="shared" si="45"/>
        <v>5</v>
      </c>
      <c r="H361" s="61">
        <f t="shared" si="45"/>
        <v>0</v>
      </c>
    </row>
    <row r="362" spans="1:8" s="36" customFormat="1" ht="25.5">
      <c r="A362" s="10" t="s">
        <v>323</v>
      </c>
      <c r="B362" s="35" t="s">
        <v>683</v>
      </c>
      <c r="C362" s="29" t="s">
        <v>577</v>
      </c>
      <c r="D362" s="29" t="s">
        <v>891</v>
      </c>
      <c r="E362" s="29" t="s">
        <v>674</v>
      </c>
      <c r="F362" s="60">
        <f t="shared" si="45"/>
        <v>5</v>
      </c>
      <c r="G362" s="61">
        <f t="shared" si="45"/>
        <v>5</v>
      </c>
      <c r="H362" s="61">
        <f t="shared" si="45"/>
        <v>0</v>
      </c>
    </row>
    <row r="363" spans="1:8" s="36" customFormat="1" ht="25.5">
      <c r="A363" s="10" t="s">
        <v>324</v>
      </c>
      <c r="B363" s="35" t="s">
        <v>684</v>
      </c>
      <c r="C363" s="29" t="s">
        <v>577</v>
      </c>
      <c r="D363" s="29" t="s">
        <v>891</v>
      </c>
      <c r="E363" s="29" t="s">
        <v>667</v>
      </c>
      <c r="F363" s="60">
        <v>5</v>
      </c>
      <c r="G363" s="61">
        <v>5</v>
      </c>
      <c r="H363" s="61">
        <v>0</v>
      </c>
    </row>
    <row r="364" spans="1:8" s="36" customFormat="1" ht="63.75">
      <c r="A364" s="10" t="s">
        <v>325</v>
      </c>
      <c r="B364" s="35" t="s">
        <v>583</v>
      </c>
      <c r="C364" s="29" t="s">
        <v>577</v>
      </c>
      <c r="D364" s="29" t="s">
        <v>892</v>
      </c>
      <c r="E364" s="29"/>
      <c r="F364" s="60">
        <f aca="true" t="shared" si="46" ref="F364:H365">F365</f>
        <v>5</v>
      </c>
      <c r="G364" s="61">
        <f t="shared" si="46"/>
        <v>5</v>
      </c>
      <c r="H364" s="61">
        <f t="shared" si="46"/>
        <v>0</v>
      </c>
    </row>
    <row r="365" spans="1:8" s="36" customFormat="1" ht="25.5">
      <c r="A365" s="10" t="s">
        <v>326</v>
      </c>
      <c r="B365" s="35" t="s">
        <v>683</v>
      </c>
      <c r="C365" s="29" t="s">
        <v>577</v>
      </c>
      <c r="D365" s="29" t="s">
        <v>892</v>
      </c>
      <c r="E365" s="29" t="s">
        <v>674</v>
      </c>
      <c r="F365" s="60">
        <f t="shared" si="46"/>
        <v>5</v>
      </c>
      <c r="G365" s="61">
        <f t="shared" si="46"/>
        <v>5</v>
      </c>
      <c r="H365" s="61">
        <f t="shared" si="46"/>
        <v>0</v>
      </c>
    </row>
    <row r="366" spans="1:8" s="36" customFormat="1" ht="25.5">
      <c r="A366" s="10" t="s">
        <v>327</v>
      </c>
      <c r="B366" s="35" t="s">
        <v>684</v>
      </c>
      <c r="C366" s="29" t="s">
        <v>577</v>
      </c>
      <c r="D366" s="29" t="s">
        <v>892</v>
      </c>
      <c r="E366" s="29" t="s">
        <v>667</v>
      </c>
      <c r="F366" s="60">
        <v>5</v>
      </c>
      <c r="G366" s="61">
        <v>5</v>
      </c>
      <c r="H366" s="61">
        <v>0</v>
      </c>
    </row>
    <row r="367" spans="1:8" s="36" customFormat="1" ht="63.75">
      <c r="A367" s="10" t="s">
        <v>328</v>
      </c>
      <c r="B367" s="35" t="s">
        <v>584</v>
      </c>
      <c r="C367" s="29" t="s">
        <v>577</v>
      </c>
      <c r="D367" s="29" t="s">
        <v>893</v>
      </c>
      <c r="E367" s="29"/>
      <c r="F367" s="60">
        <f aca="true" t="shared" si="47" ref="F367:H368">F368</f>
        <v>55</v>
      </c>
      <c r="G367" s="61">
        <f t="shared" si="47"/>
        <v>55</v>
      </c>
      <c r="H367" s="61">
        <f t="shared" si="47"/>
        <v>0</v>
      </c>
    </row>
    <row r="368" spans="1:8" s="36" customFormat="1" ht="25.5">
      <c r="A368" s="10" t="s">
        <v>329</v>
      </c>
      <c r="B368" s="35" t="s">
        <v>683</v>
      </c>
      <c r="C368" s="29" t="s">
        <v>577</v>
      </c>
      <c r="D368" s="29" t="s">
        <v>893</v>
      </c>
      <c r="E368" s="29" t="s">
        <v>674</v>
      </c>
      <c r="F368" s="60">
        <f t="shared" si="47"/>
        <v>55</v>
      </c>
      <c r="G368" s="61">
        <f t="shared" si="47"/>
        <v>55</v>
      </c>
      <c r="H368" s="61">
        <f t="shared" si="47"/>
        <v>0</v>
      </c>
    </row>
    <row r="369" spans="1:8" s="36" customFormat="1" ht="25.5">
      <c r="A369" s="10" t="s">
        <v>330</v>
      </c>
      <c r="B369" s="35" t="s">
        <v>684</v>
      </c>
      <c r="C369" s="29" t="s">
        <v>577</v>
      </c>
      <c r="D369" s="29" t="s">
        <v>893</v>
      </c>
      <c r="E369" s="29" t="s">
        <v>667</v>
      </c>
      <c r="F369" s="60">
        <v>55</v>
      </c>
      <c r="G369" s="61">
        <v>55</v>
      </c>
      <c r="H369" s="61">
        <v>0</v>
      </c>
    </row>
    <row r="370" spans="1:8" s="36" customFormat="1" ht="51">
      <c r="A370" s="10" t="s">
        <v>331</v>
      </c>
      <c r="B370" s="35" t="s">
        <v>585</v>
      </c>
      <c r="C370" s="29" t="s">
        <v>577</v>
      </c>
      <c r="D370" s="29" t="s">
        <v>894</v>
      </c>
      <c r="E370" s="29"/>
      <c r="F370" s="60">
        <f aca="true" t="shared" si="48" ref="F370:H371">F371</f>
        <v>10</v>
      </c>
      <c r="G370" s="61">
        <f t="shared" si="48"/>
        <v>10</v>
      </c>
      <c r="H370" s="61">
        <f t="shared" si="48"/>
        <v>0</v>
      </c>
    </row>
    <row r="371" spans="1:8" s="36" customFormat="1" ht="25.5">
      <c r="A371" s="10" t="s">
        <v>332</v>
      </c>
      <c r="B371" s="35" t="s">
        <v>683</v>
      </c>
      <c r="C371" s="29" t="s">
        <v>577</v>
      </c>
      <c r="D371" s="29" t="s">
        <v>894</v>
      </c>
      <c r="E371" s="29" t="s">
        <v>674</v>
      </c>
      <c r="F371" s="60">
        <f t="shared" si="48"/>
        <v>10</v>
      </c>
      <c r="G371" s="61">
        <f t="shared" si="48"/>
        <v>10</v>
      </c>
      <c r="H371" s="61">
        <f t="shared" si="48"/>
        <v>0</v>
      </c>
    </row>
    <row r="372" spans="1:8" s="36" customFormat="1" ht="25.5">
      <c r="A372" s="10" t="s">
        <v>333</v>
      </c>
      <c r="B372" s="35" t="s">
        <v>684</v>
      </c>
      <c r="C372" s="29" t="s">
        <v>577</v>
      </c>
      <c r="D372" s="29" t="s">
        <v>894</v>
      </c>
      <c r="E372" s="29" t="s">
        <v>667</v>
      </c>
      <c r="F372" s="60">
        <v>10</v>
      </c>
      <c r="G372" s="61">
        <v>10</v>
      </c>
      <c r="H372" s="61">
        <v>0</v>
      </c>
    </row>
    <row r="373" spans="1:8" s="36" customFormat="1" ht="51">
      <c r="A373" s="10" t="s">
        <v>334</v>
      </c>
      <c r="B373" s="35" t="s">
        <v>586</v>
      </c>
      <c r="C373" s="29" t="s">
        <v>577</v>
      </c>
      <c r="D373" s="29" t="s">
        <v>895</v>
      </c>
      <c r="E373" s="29"/>
      <c r="F373" s="60">
        <f aca="true" t="shared" si="49" ref="F373:H374">F374</f>
        <v>20</v>
      </c>
      <c r="G373" s="61">
        <f t="shared" si="49"/>
        <v>20</v>
      </c>
      <c r="H373" s="61">
        <f t="shared" si="49"/>
        <v>0</v>
      </c>
    </row>
    <row r="374" spans="1:8" s="36" customFormat="1" ht="25.5">
      <c r="A374" s="10" t="s">
        <v>335</v>
      </c>
      <c r="B374" s="35" t="s">
        <v>683</v>
      </c>
      <c r="C374" s="29" t="s">
        <v>577</v>
      </c>
      <c r="D374" s="29" t="s">
        <v>895</v>
      </c>
      <c r="E374" s="29" t="s">
        <v>674</v>
      </c>
      <c r="F374" s="60">
        <f t="shared" si="49"/>
        <v>20</v>
      </c>
      <c r="G374" s="61">
        <f t="shared" si="49"/>
        <v>20</v>
      </c>
      <c r="H374" s="61">
        <f t="shared" si="49"/>
        <v>0</v>
      </c>
    </row>
    <row r="375" spans="1:8" s="36" customFormat="1" ht="25.5">
      <c r="A375" s="10" t="s">
        <v>336</v>
      </c>
      <c r="B375" s="35" t="s">
        <v>684</v>
      </c>
      <c r="C375" s="29" t="s">
        <v>577</v>
      </c>
      <c r="D375" s="29" t="s">
        <v>895</v>
      </c>
      <c r="E375" s="29" t="s">
        <v>667</v>
      </c>
      <c r="F375" s="60">
        <v>20</v>
      </c>
      <c r="G375" s="61">
        <v>20</v>
      </c>
      <c r="H375" s="61">
        <v>0</v>
      </c>
    </row>
    <row r="376" spans="1:8" s="36" customFormat="1" ht="76.5">
      <c r="A376" s="10" t="s">
        <v>337</v>
      </c>
      <c r="B376" s="35" t="s">
        <v>587</v>
      </c>
      <c r="C376" s="29" t="s">
        <v>577</v>
      </c>
      <c r="D376" s="29" t="s">
        <v>896</v>
      </c>
      <c r="E376" s="29"/>
      <c r="F376" s="60">
        <f aca="true" t="shared" si="50" ref="F376:H377">F377</f>
        <v>9</v>
      </c>
      <c r="G376" s="61">
        <f t="shared" si="50"/>
        <v>9</v>
      </c>
      <c r="H376" s="61">
        <f t="shared" si="50"/>
        <v>0</v>
      </c>
    </row>
    <row r="377" spans="1:8" s="36" customFormat="1" ht="25.5">
      <c r="A377" s="10" t="s">
        <v>491</v>
      </c>
      <c r="B377" s="35" t="s">
        <v>683</v>
      </c>
      <c r="C377" s="29" t="s">
        <v>577</v>
      </c>
      <c r="D377" s="29" t="s">
        <v>896</v>
      </c>
      <c r="E377" s="29" t="s">
        <v>674</v>
      </c>
      <c r="F377" s="60">
        <f t="shared" si="50"/>
        <v>9</v>
      </c>
      <c r="G377" s="61">
        <f t="shared" si="50"/>
        <v>9</v>
      </c>
      <c r="H377" s="61">
        <f t="shared" si="50"/>
        <v>0</v>
      </c>
    </row>
    <row r="378" spans="1:8" s="36" customFormat="1" ht="25.5">
      <c r="A378" s="10" t="s">
        <v>338</v>
      </c>
      <c r="B378" s="35" t="s">
        <v>684</v>
      </c>
      <c r="C378" s="29" t="s">
        <v>577</v>
      </c>
      <c r="D378" s="29" t="s">
        <v>896</v>
      </c>
      <c r="E378" s="29" t="s">
        <v>667</v>
      </c>
      <c r="F378" s="60">
        <v>9</v>
      </c>
      <c r="G378" s="61">
        <v>9</v>
      </c>
      <c r="H378" s="61">
        <v>0</v>
      </c>
    </row>
    <row r="379" spans="1:8" s="36" customFormat="1" ht="63.75">
      <c r="A379" s="10" t="s">
        <v>339</v>
      </c>
      <c r="B379" s="35" t="s">
        <v>649</v>
      </c>
      <c r="C379" s="29" t="s">
        <v>577</v>
      </c>
      <c r="D379" s="29" t="s">
        <v>958</v>
      </c>
      <c r="E379" s="29"/>
      <c r="F379" s="60">
        <f aca="true" t="shared" si="51" ref="F379:H380">F380</f>
        <v>15</v>
      </c>
      <c r="G379" s="61">
        <f t="shared" si="51"/>
        <v>15</v>
      </c>
      <c r="H379" s="61">
        <f t="shared" si="51"/>
        <v>0</v>
      </c>
    </row>
    <row r="380" spans="1:8" s="36" customFormat="1" ht="25.5">
      <c r="A380" s="10" t="s">
        <v>340</v>
      </c>
      <c r="B380" s="35" t="s">
        <v>683</v>
      </c>
      <c r="C380" s="29" t="s">
        <v>577</v>
      </c>
      <c r="D380" s="29" t="s">
        <v>958</v>
      </c>
      <c r="E380" s="29" t="s">
        <v>674</v>
      </c>
      <c r="F380" s="60">
        <f t="shared" si="51"/>
        <v>15</v>
      </c>
      <c r="G380" s="61">
        <f t="shared" si="51"/>
        <v>15</v>
      </c>
      <c r="H380" s="61">
        <f t="shared" si="51"/>
        <v>0</v>
      </c>
    </row>
    <row r="381" spans="1:8" s="36" customFormat="1" ht="25.5">
      <c r="A381" s="10" t="s">
        <v>341</v>
      </c>
      <c r="B381" s="35" t="s">
        <v>684</v>
      </c>
      <c r="C381" s="29" t="s">
        <v>577</v>
      </c>
      <c r="D381" s="29" t="s">
        <v>958</v>
      </c>
      <c r="E381" s="29" t="s">
        <v>667</v>
      </c>
      <c r="F381" s="60">
        <v>15</v>
      </c>
      <c r="G381" s="61">
        <v>15</v>
      </c>
      <c r="H381" s="61">
        <v>0</v>
      </c>
    </row>
    <row r="382" spans="1:8" s="36" customFormat="1" ht="89.25">
      <c r="A382" s="10" t="s">
        <v>1068</v>
      </c>
      <c r="B382" s="35" t="s">
        <v>650</v>
      </c>
      <c r="C382" s="29" t="s">
        <v>577</v>
      </c>
      <c r="D382" s="29" t="s">
        <v>897</v>
      </c>
      <c r="E382" s="29"/>
      <c r="F382" s="60">
        <f aca="true" t="shared" si="52" ref="F382:H383">F383</f>
        <v>3879.2</v>
      </c>
      <c r="G382" s="61">
        <f t="shared" si="52"/>
        <v>3879.2</v>
      </c>
      <c r="H382" s="61">
        <f t="shared" si="52"/>
        <v>3879.2</v>
      </c>
    </row>
    <row r="383" spans="1:8" s="36" customFormat="1" ht="25.5">
      <c r="A383" s="10" t="s">
        <v>1069</v>
      </c>
      <c r="B383" s="35" t="s">
        <v>66</v>
      </c>
      <c r="C383" s="29" t="s">
        <v>577</v>
      </c>
      <c r="D383" s="29" t="s">
        <v>897</v>
      </c>
      <c r="E383" s="29" t="s">
        <v>700</v>
      </c>
      <c r="F383" s="60">
        <f t="shared" si="52"/>
        <v>3879.2</v>
      </c>
      <c r="G383" s="61">
        <f t="shared" si="52"/>
        <v>3879.2</v>
      </c>
      <c r="H383" s="61">
        <f t="shared" si="52"/>
        <v>3879.2</v>
      </c>
    </row>
    <row r="384" spans="1:8" s="36" customFormat="1" ht="12.75">
      <c r="A384" s="10" t="s">
        <v>342</v>
      </c>
      <c r="B384" s="35" t="s">
        <v>702</v>
      </c>
      <c r="C384" s="29" t="s">
        <v>577</v>
      </c>
      <c r="D384" s="29" t="s">
        <v>897</v>
      </c>
      <c r="E384" s="29" t="s">
        <v>701</v>
      </c>
      <c r="F384" s="60">
        <v>3879.2</v>
      </c>
      <c r="G384" s="61">
        <v>3879.2</v>
      </c>
      <c r="H384" s="61">
        <v>3879.2</v>
      </c>
    </row>
    <row r="385" spans="1:8" s="36" customFormat="1" ht="89.25">
      <c r="A385" s="10" t="s">
        <v>343</v>
      </c>
      <c r="B385" s="35" t="s">
        <v>899</v>
      </c>
      <c r="C385" s="29" t="s">
        <v>577</v>
      </c>
      <c r="D385" s="29" t="s">
        <v>898</v>
      </c>
      <c r="E385" s="29"/>
      <c r="F385" s="60">
        <f aca="true" t="shared" si="53" ref="F385:H386">SUM(F386)</f>
        <v>13</v>
      </c>
      <c r="G385" s="60">
        <f t="shared" si="53"/>
        <v>0</v>
      </c>
      <c r="H385" s="60">
        <f t="shared" si="53"/>
        <v>0</v>
      </c>
    </row>
    <row r="386" spans="1:8" s="36" customFormat="1" ht="25.5">
      <c r="A386" s="10" t="s">
        <v>492</v>
      </c>
      <c r="B386" s="35" t="s">
        <v>66</v>
      </c>
      <c r="C386" s="29" t="s">
        <v>577</v>
      </c>
      <c r="D386" s="29" t="s">
        <v>898</v>
      </c>
      <c r="E386" s="29" t="s">
        <v>700</v>
      </c>
      <c r="F386" s="60">
        <f t="shared" si="53"/>
        <v>13</v>
      </c>
      <c r="G386" s="60">
        <f t="shared" si="53"/>
        <v>0</v>
      </c>
      <c r="H386" s="60">
        <f t="shared" si="53"/>
        <v>0</v>
      </c>
    </row>
    <row r="387" spans="1:8" s="36" customFormat="1" ht="12.75">
      <c r="A387" s="10" t="s">
        <v>493</v>
      </c>
      <c r="B387" s="35" t="s">
        <v>702</v>
      </c>
      <c r="C387" s="29" t="s">
        <v>577</v>
      </c>
      <c r="D387" s="29" t="s">
        <v>898</v>
      </c>
      <c r="E387" s="29" t="s">
        <v>701</v>
      </c>
      <c r="F387" s="60">
        <v>13</v>
      </c>
      <c r="G387" s="61">
        <v>0</v>
      </c>
      <c r="H387" s="61">
        <v>0</v>
      </c>
    </row>
    <row r="388" spans="1:8" s="36" customFormat="1" ht="89.25">
      <c r="A388" s="10" t="s">
        <v>494</v>
      </c>
      <c r="B388" s="35" t="s">
        <v>90</v>
      </c>
      <c r="C388" s="29" t="s">
        <v>577</v>
      </c>
      <c r="D388" s="29" t="s">
        <v>900</v>
      </c>
      <c r="E388" s="29"/>
      <c r="F388" s="60">
        <f aca="true" t="shared" si="54" ref="F388:H389">F389</f>
        <v>364.8</v>
      </c>
      <c r="G388" s="61">
        <f t="shared" si="54"/>
        <v>364.8</v>
      </c>
      <c r="H388" s="61">
        <f t="shared" si="54"/>
        <v>364.8</v>
      </c>
    </row>
    <row r="389" spans="1:8" s="36" customFormat="1" ht="25.5">
      <c r="A389" s="10" t="s">
        <v>495</v>
      </c>
      <c r="B389" s="35" t="s">
        <v>66</v>
      </c>
      <c r="C389" s="29" t="s">
        <v>577</v>
      </c>
      <c r="D389" s="29" t="s">
        <v>900</v>
      </c>
      <c r="E389" s="29" t="s">
        <v>700</v>
      </c>
      <c r="F389" s="60">
        <f t="shared" si="54"/>
        <v>364.8</v>
      </c>
      <c r="G389" s="61">
        <f t="shared" si="54"/>
        <v>364.8</v>
      </c>
      <c r="H389" s="61">
        <f t="shared" si="54"/>
        <v>364.8</v>
      </c>
    </row>
    <row r="390" spans="1:8" s="36" customFormat="1" ht="12.75">
      <c r="A390" s="10" t="s">
        <v>496</v>
      </c>
      <c r="B390" s="35" t="s">
        <v>702</v>
      </c>
      <c r="C390" s="29" t="s">
        <v>577</v>
      </c>
      <c r="D390" s="29" t="s">
        <v>900</v>
      </c>
      <c r="E390" s="29" t="s">
        <v>701</v>
      </c>
      <c r="F390" s="60">
        <v>364.8</v>
      </c>
      <c r="G390" s="60">
        <v>364.8</v>
      </c>
      <c r="H390" s="60">
        <v>364.8</v>
      </c>
    </row>
    <row r="391" spans="1:8" s="36" customFormat="1" ht="63.75">
      <c r="A391" s="10" t="s">
        <v>497</v>
      </c>
      <c r="B391" s="35" t="s">
        <v>651</v>
      </c>
      <c r="C391" s="29" t="s">
        <v>577</v>
      </c>
      <c r="D391" s="29" t="s">
        <v>901</v>
      </c>
      <c r="E391" s="29"/>
      <c r="F391" s="60">
        <f aca="true" t="shared" si="55" ref="F391:H392">F392</f>
        <v>131.7</v>
      </c>
      <c r="G391" s="61">
        <f t="shared" si="55"/>
        <v>131.7</v>
      </c>
      <c r="H391" s="61">
        <f t="shared" si="55"/>
        <v>131.7</v>
      </c>
    </row>
    <row r="392" spans="1:8" s="36" customFormat="1" ht="25.5">
      <c r="A392" s="10" t="s">
        <v>498</v>
      </c>
      <c r="B392" s="46" t="s">
        <v>66</v>
      </c>
      <c r="C392" s="29" t="s">
        <v>577</v>
      </c>
      <c r="D392" s="29" t="s">
        <v>901</v>
      </c>
      <c r="E392" s="29" t="s">
        <v>700</v>
      </c>
      <c r="F392" s="60">
        <f t="shared" si="55"/>
        <v>131.7</v>
      </c>
      <c r="G392" s="61">
        <f t="shared" si="55"/>
        <v>131.7</v>
      </c>
      <c r="H392" s="61">
        <f t="shared" si="55"/>
        <v>131.7</v>
      </c>
    </row>
    <row r="393" spans="1:8" s="40" customFormat="1" ht="12.75">
      <c r="A393" s="10" t="s">
        <v>499</v>
      </c>
      <c r="B393" s="35" t="s">
        <v>702</v>
      </c>
      <c r="C393" s="29" t="s">
        <v>577</v>
      </c>
      <c r="D393" s="29" t="s">
        <v>901</v>
      </c>
      <c r="E393" s="29" t="s">
        <v>701</v>
      </c>
      <c r="F393" s="60">
        <v>131.7</v>
      </c>
      <c r="G393" s="60">
        <v>131.7</v>
      </c>
      <c r="H393" s="60">
        <v>131.7</v>
      </c>
    </row>
    <row r="394" spans="1:8" s="34" customFormat="1" ht="25.5">
      <c r="A394" s="10" t="s">
        <v>344</v>
      </c>
      <c r="B394" s="35" t="s">
        <v>652</v>
      </c>
      <c r="C394" s="29" t="s">
        <v>577</v>
      </c>
      <c r="D394" s="29" t="s">
        <v>902</v>
      </c>
      <c r="E394" s="29"/>
      <c r="F394" s="60">
        <f aca="true" t="shared" si="56" ref="F394:H396">F395</f>
        <v>3</v>
      </c>
      <c r="G394" s="60">
        <f t="shared" si="56"/>
        <v>3</v>
      </c>
      <c r="H394" s="60">
        <f t="shared" si="56"/>
        <v>0</v>
      </c>
    </row>
    <row r="395" spans="1:8" s="36" customFormat="1" ht="63.75">
      <c r="A395" s="10" t="s">
        <v>345</v>
      </c>
      <c r="B395" s="35" t="s">
        <v>592</v>
      </c>
      <c r="C395" s="29" t="s">
        <v>577</v>
      </c>
      <c r="D395" s="29" t="s">
        <v>903</v>
      </c>
      <c r="E395" s="29"/>
      <c r="F395" s="60">
        <f t="shared" si="56"/>
        <v>3</v>
      </c>
      <c r="G395" s="61">
        <f t="shared" si="56"/>
        <v>3</v>
      </c>
      <c r="H395" s="61">
        <f t="shared" si="56"/>
        <v>0</v>
      </c>
    </row>
    <row r="396" spans="1:8" s="36" customFormat="1" ht="25.5">
      <c r="A396" s="10" t="s">
        <v>346</v>
      </c>
      <c r="B396" s="35" t="s">
        <v>683</v>
      </c>
      <c r="C396" s="29" t="s">
        <v>577</v>
      </c>
      <c r="D396" s="29" t="s">
        <v>903</v>
      </c>
      <c r="E396" s="29" t="s">
        <v>674</v>
      </c>
      <c r="F396" s="60">
        <f t="shared" si="56"/>
        <v>3</v>
      </c>
      <c r="G396" s="61">
        <f t="shared" si="56"/>
        <v>3</v>
      </c>
      <c r="H396" s="61">
        <f t="shared" si="56"/>
        <v>0</v>
      </c>
    </row>
    <row r="397" spans="1:8" s="36" customFormat="1" ht="25.5">
      <c r="A397" s="10" t="s">
        <v>347</v>
      </c>
      <c r="B397" s="35" t="s">
        <v>684</v>
      </c>
      <c r="C397" s="29" t="s">
        <v>577</v>
      </c>
      <c r="D397" s="29" t="s">
        <v>903</v>
      </c>
      <c r="E397" s="29" t="s">
        <v>667</v>
      </c>
      <c r="F397" s="60">
        <v>3</v>
      </c>
      <c r="G397" s="61">
        <v>3</v>
      </c>
      <c r="H397" s="61">
        <v>0</v>
      </c>
    </row>
    <row r="398" spans="1:8" s="36" customFormat="1" ht="12.75">
      <c r="A398" s="10" t="s">
        <v>348</v>
      </c>
      <c r="B398" s="32" t="s">
        <v>581</v>
      </c>
      <c r="C398" s="33" t="s">
        <v>580</v>
      </c>
      <c r="D398" s="33"/>
      <c r="E398" s="33"/>
      <c r="F398" s="57">
        <f>F399</f>
        <v>8485.3</v>
      </c>
      <c r="G398" s="57">
        <f>G399</f>
        <v>8485.3</v>
      </c>
      <c r="H398" s="57">
        <f>H399</f>
        <v>8485.3</v>
      </c>
    </row>
    <row r="399" spans="1:8" s="36" customFormat="1" ht="25.5">
      <c r="A399" s="10" t="s">
        <v>349</v>
      </c>
      <c r="B399" s="37" t="s">
        <v>64</v>
      </c>
      <c r="C399" s="29" t="s">
        <v>580</v>
      </c>
      <c r="D399" s="29" t="s">
        <v>885</v>
      </c>
      <c r="E399" s="29"/>
      <c r="F399" s="58">
        <f>F400+F423+F433+F439</f>
        <v>8485.3</v>
      </c>
      <c r="G399" s="56">
        <f>G400+G423+G433+G439</f>
        <v>8485.3</v>
      </c>
      <c r="H399" s="56">
        <f>H400+H423+H433+H439</f>
        <v>8485.3</v>
      </c>
    </row>
    <row r="400" spans="1:8" s="36" customFormat="1" ht="25.5">
      <c r="A400" s="10" t="s">
        <v>500</v>
      </c>
      <c r="B400" s="37" t="s">
        <v>65</v>
      </c>
      <c r="C400" s="29" t="s">
        <v>580</v>
      </c>
      <c r="D400" s="29" t="s">
        <v>945</v>
      </c>
      <c r="E400" s="29"/>
      <c r="F400" s="58">
        <f>F401+F404+F407+F412+F415+F420</f>
        <v>345</v>
      </c>
      <c r="G400" s="58">
        <f>G401+G404+G407+G412+G415+G420</f>
        <v>345</v>
      </c>
      <c r="H400" s="58">
        <f>H401+H404+H407+H412+H415+H420</f>
        <v>345</v>
      </c>
    </row>
    <row r="401" spans="1:8" s="36" customFormat="1" ht="102">
      <c r="A401" s="10" t="s">
        <v>501</v>
      </c>
      <c r="B401" s="35" t="s">
        <v>216</v>
      </c>
      <c r="C401" s="29" t="s">
        <v>580</v>
      </c>
      <c r="D401" s="29" t="s">
        <v>959</v>
      </c>
      <c r="E401" s="29"/>
      <c r="F401" s="58">
        <f aca="true" t="shared" si="57" ref="F401:H402">F402</f>
        <v>70</v>
      </c>
      <c r="G401" s="56">
        <f t="shared" si="57"/>
        <v>70</v>
      </c>
      <c r="H401" s="56">
        <f t="shared" si="57"/>
        <v>70</v>
      </c>
    </row>
    <row r="402" spans="1:8" s="36" customFormat="1" ht="25.5">
      <c r="A402" s="10" t="s">
        <v>502</v>
      </c>
      <c r="B402" s="35" t="s">
        <v>683</v>
      </c>
      <c r="C402" s="29" t="s">
        <v>580</v>
      </c>
      <c r="D402" s="29" t="s">
        <v>959</v>
      </c>
      <c r="E402" s="29" t="s">
        <v>674</v>
      </c>
      <c r="F402" s="58">
        <f t="shared" si="57"/>
        <v>70</v>
      </c>
      <c r="G402" s="56">
        <f t="shared" si="57"/>
        <v>70</v>
      </c>
      <c r="H402" s="56">
        <f t="shared" si="57"/>
        <v>70</v>
      </c>
    </row>
    <row r="403" spans="1:8" s="36" customFormat="1" ht="25.5">
      <c r="A403" s="10" t="s">
        <v>503</v>
      </c>
      <c r="B403" s="35" t="s">
        <v>684</v>
      </c>
      <c r="C403" s="29" t="s">
        <v>580</v>
      </c>
      <c r="D403" s="29" t="s">
        <v>959</v>
      </c>
      <c r="E403" s="29" t="s">
        <v>667</v>
      </c>
      <c r="F403" s="60">
        <v>70</v>
      </c>
      <c r="G403" s="61">
        <v>70</v>
      </c>
      <c r="H403" s="61">
        <v>70</v>
      </c>
    </row>
    <row r="404" spans="1:8" s="36" customFormat="1" ht="102">
      <c r="A404" s="10" t="s">
        <v>504</v>
      </c>
      <c r="B404" s="35" t="s">
        <v>217</v>
      </c>
      <c r="C404" s="29" t="s">
        <v>580</v>
      </c>
      <c r="D404" s="29" t="s">
        <v>960</v>
      </c>
      <c r="E404" s="29"/>
      <c r="F404" s="58">
        <f aca="true" t="shared" si="58" ref="F404:H405">F405</f>
        <v>20</v>
      </c>
      <c r="G404" s="56">
        <f t="shared" si="58"/>
        <v>20</v>
      </c>
      <c r="H404" s="56">
        <f t="shared" si="58"/>
        <v>20</v>
      </c>
    </row>
    <row r="405" spans="1:8" s="40" customFormat="1" ht="25.5">
      <c r="A405" s="10" t="s">
        <v>350</v>
      </c>
      <c r="B405" s="35" t="s">
        <v>683</v>
      </c>
      <c r="C405" s="29" t="s">
        <v>580</v>
      </c>
      <c r="D405" s="29" t="s">
        <v>960</v>
      </c>
      <c r="E405" s="29" t="s">
        <v>674</v>
      </c>
      <c r="F405" s="58">
        <f t="shared" si="58"/>
        <v>20</v>
      </c>
      <c r="G405" s="56">
        <f t="shared" si="58"/>
        <v>20</v>
      </c>
      <c r="H405" s="56">
        <f t="shared" si="58"/>
        <v>20</v>
      </c>
    </row>
    <row r="406" spans="1:8" s="34" customFormat="1" ht="25.5">
      <c r="A406" s="10" t="s">
        <v>351</v>
      </c>
      <c r="B406" s="35" t="s">
        <v>684</v>
      </c>
      <c r="C406" s="29" t="s">
        <v>580</v>
      </c>
      <c r="D406" s="29" t="s">
        <v>960</v>
      </c>
      <c r="E406" s="29" t="s">
        <v>667</v>
      </c>
      <c r="F406" s="60">
        <v>20</v>
      </c>
      <c r="G406" s="61">
        <v>20</v>
      </c>
      <c r="H406" s="61">
        <v>20</v>
      </c>
    </row>
    <row r="407" spans="1:8" s="36" customFormat="1" ht="63.75">
      <c r="A407" s="10" t="s">
        <v>352</v>
      </c>
      <c r="B407" s="35" t="s">
        <v>218</v>
      </c>
      <c r="C407" s="29" t="s">
        <v>580</v>
      </c>
      <c r="D407" s="29" t="s">
        <v>961</v>
      </c>
      <c r="E407" s="29"/>
      <c r="F407" s="58">
        <f>F408+F410</f>
        <v>30</v>
      </c>
      <c r="G407" s="58">
        <f>G408+G410</f>
        <v>30</v>
      </c>
      <c r="H407" s="58">
        <f>H408+H410</f>
        <v>30</v>
      </c>
    </row>
    <row r="408" spans="1:8" s="3" customFormat="1" ht="25.5">
      <c r="A408" s="10" t="s">
        <v>505</v>
      </c>
      <c r="B408" s="35" t="s">
        <v>683</v>
      </c>
      <c r="C408" s="29" t="s">
        <v>580</v>
      </c>
      <c r="D408" s="29" t="s">
        <v>961</v>
      </c>
      <c r="E408" s="29" t="s">
        <v>674</v>
      </c>
      <c r="F408" s="58">
        <f aca="true" t="shared" si="59" ref="F408:H410">F409</f>
        <v>15</v>
      </c>
      <c r="G408" s="56">
        <f t="shared" si="59"/>
        <v>15</v>
      </c>
      <c r="H408" s="56">
        <f t="shared" si="59"/>
        <v>15</v>
      </c>
    </row>
    <row r="409" spans="1:8" s="3" customFormat="1" ht="25.5">
      <c r="A409" s="10" t="s">
        <v>506</v>
      </c>
      <c r="B409" s="35" t="s">
        <v>684</v>
      </c>
      <c r="C409" s="29" t="s">
        <v>580</v>
      </c>
      <c r="D409" s="29" t="s">
        <v>961</v>
      </c>
      <c r="E409" s="29" t="s">
        <v>667</v>
      </c>
      <c r="F409" s="60">
        <v>15</v>
      </c>
      <c r="G409" s="61">
        <v>15</v>
      </c>
      <c r="H409" s="61">
        <v>15</v>
      </c>
    </row>
    <row r="410" spans="1:8" s="3" customFormat="1" ht="25.5">
      <c r="A410" s="10" t="s">
        <v>507</v>
      </c>
      <c r="B410" s="35" t="s">
        <v>66</v>
      </c>
      <c r="C410" s="29" t="s">
        <v>580</v>
      </c>
      <c r="D410" s="29" t="s">
        <v>961</v>
      </c>
      <c r="E410" s="29" t="s">
        <v>700</v>
      </c>
      <c r="F410" s="58">
        <f t="shared" si="59"/>
        <v>15</v>
      </c>
      <c r="G410" s="58">
        <f t="shared" si="59"/>
        <v>15</v>
      </c>
      <c r="H410" s="58">
        <f t="shared" si="59"/>
        <v>15</v>
      </c>
    </row>
    <row r="411" spans="1:8" s="3" customFormat="1" ht="12.75">
      <c r="A411" s="10" t="s">
        <v>508</v>
      </c>
      <c r="B411" s="35" t="s">
        <v>702</v>
      </c>
      <c r="C411" s="29" t="s">
        <v>580</v>
      </c>
      <c r="D411" s="29" t="s">
        <v>961</v>
      </c>
      <c r="E411" s="29" t="s">
        <v>701</v>
      </c>
      <c r="F411" s="60">
        <v>15</v>
      </c>
      <c r="G411" s="61">
        <v>15</v>
      </c>
      <c r="H411" s="61">
        <v>15</v>
      </c>
    </row>
    <row r="412" spans="1:8" s="3" customFormat="1" ht="51">
      <c r="A412" s="10" t="s">
        <v>509</v>
      </c>
      <c r="B412" s="35" t="s">
        <v>219</v>
      </c>
      <c r="C412" s="29" t="s">
        <v>580</v>
      </c>
      <c r="D412" s="29" t="s">
        <v>962</v>
      </c>
      <c r="E412" s="29"/>
      <c r="F412" s="58">
        <f aca="true" t="shared" si="60" ref="F412:H413">F413</f>
        <v>30</v>
      </c>
      <c r="G412" s="58">
        <f t="shared" si="60"/>
        <v>30</v>
      </c>
      <c r="H412" s="58">
        <f t="shared" si="60"/>
        <v>30</v>
      </c>
    </row>
    <row r="413" spans="1:8" s="3" customFormat="1" ht="25.5">
      <c r="A413" s="10" t="s">
        <v>510</v>
      </c>
      <c r="B413" s="35" t="s">
        <v>683</v>
      </c>
      <c r="C413" s="29" t="s">
        <v>580</v>
      </c>
      <c r="D413" s="29" t="s">
        <v>962</v>
      </c>
      <c r="E413" s="29" t="s">
        <v>674</v>
      </c>
      <c r="F413" s="58">
        <f t="shared" si="60"/>
        <v>30</v>
      </c>
      <c r="G413" s="56">
        <f t="shared" si="60"/>
        <v>30</v>
      </c>
      <c r="H413" s="56">
        <f t="shared" si="60"/>
        <v>30</v>
      </c>
    </row>
    <row r="414" spans="1:8" s="3" customFormat="1" ht="25.5">
      <c r="A414" s="10" t="s">
        <v>511</v>
      </c>
      <c r="B414" s="35" t="s">
        <v>684</v>
      </c>
      <c r="C414" s="29" t="s">
        <v>580</v>
      </c>
      <c r="D414" s="29" t="s">
        <v>962</v>
      </c>
      <c r="E414" s="29" t="s">
        <v>667</v>
      </c>
      <c r="F414" s="60">
        <v>30</v>
      </c>
      <c r="G414" s="61">
        <v>30</v>
      </c>
      <c r="H414" s="61">
        <v>30</v>
      </c>
    </row>
    <row r="415" spans="1:8" s="3" customFormat="1" ht="63.75">
      <c r="A415" s="10" t="s">
        <v>512</v>
      </c>
      <c r="B415" s="35" t="s">
        <v>441</v>
      </c>
      <c r="C415" s="29" t="s">
        <v>580</v>
      </c>
      <c r="D415" s="29" t="s">
        <v>963</v>
      </c>
      <c r="E415" s="29"/>
      <c r="F415" s="58">
        <f>F416+F418</f>
        <v>175</v>
      </c>
      <c r="G415" s="58">
        <f>G416+G418</f>
        <v>175</v>
      </c>
      <c r="H415" s="58">
        <f>H416+H418</f>
        <v>175</v>
      </c>
    </row>
    <row r="416" spans="1:9" s="11" customFormat="1" ht="25.5">
      <c r="A416" s="10" t="s">
        <v>79</v>
      </c>
      <c r="B416" s="35" t="s">
        <v>683</v>
      </c>
      <c r="C416" s="29" t="s">
        <v>580</v>
      </c>
      <c r="D416" s="29" t="s">
        <v>963</v>
      </c>
      <c r="E416" s="29" t="s">
        <v>674</v>
      </c>
      <c r="F416" s="58">
        <f aca="true" t="shared" si="61" ref="F416:H418">F417</f>
        <v>150</v>
      </c>
      <c r="G416" s="56">
        <f t="shared" si="61"/>
        <v>150</v>
      </c>
      <c r="H416" s="56">
        <f t="shared" si="61"/>
        <v>150</v>
      </c>
      <c r="I416" s="47"/>
    </row>
    <row r="417" spans="1:8" s="5" customFormat="1" ht="25.5">
      <c r="A417" s="10" t="s">
        <v>513</v>
      </c>
      <c r="B417" s="35" t="s">
        <v>684</v>
      </c>
      <c r="C417" s="29" t="s">
        <v>580</v>
      </c>
      <c r="D417" s="29" t="s">
        <v>963</v>
      </c>
      <c r="E417" s="29" t="s">
        <v>667</v>
      </c>
      <c r="F417" s="60">
        <v>150</v>
      </c>
      <c r="G417" s="61">
        <v>150</v>
      </c>
      <c r="H417" s="61">
        <v>150</v>
      </c>
    </row>
    <row r="418" spans="1:8" s="5" customFormat="1" ht="25.5">
      <c r="A418" s="10" t="s">
        <v>514</v>
      </c>
      <c r="B418" s="35" t="s">
        <v>66</v>
      </c>
      <c r="C418" s="29" t="s">
        <v>580</v>
      </c>
      <c r="D418" s="29" t="s">
        <v>963</v>
      </c>
      <c r="E418" s="29" t="s">
        <v>700</v>
      </c>
      <c r="F418" s="58">
        <f t="shared" si="61"/>
        <v>25</v>
      </c>
      <c r="G418" s="58">
        <f t="shared" si="61"/>
        <v>25</v>
      </c>
      <c r="H418" s="58">
        <f t="shared" si="61"/>
        <v>25</v>
      </c>
    </row>
    <row r="419" spans="1:8" s="5" customFormat="1" ht="12.75">
      <c r="A419" s="10" t="s">
        <v>515</v>
      </c>
      <c r="B419" s="35" t="s">
        <v>702</v>
      </c>
      <c r="C419" s="29" t="s">
        <v>580</v>
      </c>
      <c r="D419" s="29" t="s">
        <v>963</v>
      </c>
      <c r="E419" s="29" t="s">
        <v>701</v>
      </c>
      <c r="F419" s="60">
        <v>25</v>
      </c>
      <c r="G419" s="61">
        <v>25</v>
      </c>
      <c r="H419" s="61">
        <v>25</v>
      </c>
    </row>
    <row r="420" spans="1:8" s="7" customFormat="1" ht="12.75">
      <c r="A420" s="10" t="s">
        <v>516</v>
      </c>
      <c r="B420" s="35" t="s">
        <v>622</v>
      </c>
      <c r="C420" s="29" t="s">
        <v>580</v>
      </c>
      <c r="D420" s="29" t="s">
        <v>964</v>
      </c>
      <c r="E420" s="29"/>
      <c r="F420" s="58">
        <f aca="true" t="shared" si="62" ref="F420:H421">F421</f>
        <v>20</v>
      </c>
      <c r="G420" s="56">
        <f t="shared" si="62"/>
        <v>20</v>
      </c>
      <c r="H420" s="56">
        <f t="shared" si="62"/>
        <v>20</v>
      </c>
    </row>
    <row r="421" spans="1:8" s="3" customFormat="1" ht="51">
      <c r="A421" s="10" t="s">
        <v>517</v>
      </c>
      <c r="B421" s="30" t="s">
        <v>727</v>
      </c>
      <c r="C421" s="29" t="s">
        <v>580</v>
      </c>
      <c r="D421" s="29" t="s">
        <v>964</v>
      </c>
      <c r="E421" s="29" t="s">
        <v>674</v>
      </c>
      <c r="F421" s="58">
        <f t="shared" si="62"/>
        <v>20</v>
      </c>
      <c r="G421" s="56">
        <f t="shared" si="62"/>
        <v>20</v>
      </c>
      <c r="H421" s="56">
        <f t="shared" si="62"/>
        <v>20</v>
      </c>
    </row>
    <row r="422" spans="1:8" s="3" customFormat="1" ht="12.75">
      <c r="A422" s="10" t="s">
        <v>518</v>
      </c>
      <c r="B422" s="30" t="s">
        <v>728</v>
      </c>
      <c r="C422" s="29" t="s">
        <v>580</v>
      </c>
      <c r="D422" s="29" t="s">
        <v>964</v>
      </c>
      <c r="E422" s="29" t="s">
        <v>667</v>
      </c>
      <c r="F422" s="60">
        <v>20</v>
      </c>
      <c r="G422" s="61">
        <v>20</v>
      </c>
      <c r="H422" s="61">
        <v>20</v>
      </c>
    </row>
    <row r="423" spans="1:8" s="3" customFormat="1" ht="12.75">
      <c r="A423" s="10" t="s">
        <v>519</v>
      </c>
      <c r="B423" s="37" t="s">
        <v>770</v>
      </c>
      <c r="C423" s="29" t="s">
        <v>580</v>
      </c>
      <c r="D423" s="29" t="s">
        <v>965</v>
      </c>
      <c r="E423" s="29"/>
      <c r="F423" s="58">
        <f>F424+F427+F430</f>
        <v>150</v>
      </c>
      <c r="G423" s="56">
        <f>G424+G427+G430</f>
        <v>150</v>
      </c>
      <c r="H423" s="56">
        <f>H424+H427+H430</f>
        <v>150</v>
      </c>
    </row>
    <row r="424" spans="1:8" s="3" customFormat="1" ht="114.75">
      <c r="A424" s="10" t="s">
        <v>520</v>
      </c>
      <c r="B424" s="35" t="s">
        <v>771</v>
      </c>
      <c r="C424" s="29" t="s">
        <v>580</v>
      </c>
      <c r="D424" s="29" t="s">
        <v>966</v>
      </c>
      <c r="E424" s="29"/>
      <c r="F424" s="58">
        <f aca="true" t="shared" si="63" ref="F424:H425">F425</f>
        <v>60</v>
      </c>
      <c r="G424" s="56">
        <f t="shared" si="63"/>
        <v>60</v>
      </c>
      <c r="H424" s="56">
        <f t="shared" si="63"/>
        <v>60</v>
      </c>
    </row>
    <row r="425" spans="1:8" s="3" customFormat="1" ht="25.5">
      <c r="A425" s="10" t="s">
        <v>521</v>
      </c>
      <c r="B425" s="35" t="s">
        <v>683</v>
      </c>
      <c r="C425" s="29" t="s">
        <v>580</v>
      </c>
      <c r="D425" s="29" t="s">
        <v>966</v>
      </c>
      <c r="E425" s="29" t="s">
        <v>674</v>
      </c>
      <c r="F425" s="58">
        <f t="shared" si="63"/>
        <v>60</v>
      </c>
      <c r="G425" s="56">
        <f t="shared" si="63"/>
        <v>60</v>
      </c>
      <c r="H425" s="56">
        <f t="shared" si="63"/>
        <v>60</v>
      </c>
    </row>
    <row r="426" spans="1:8" s="3" customFormat="1" ht="25.5">
      <c r="A426" s="10" t="s">
        <v>522</v>
      </c>
      <c r="B426" s="35" t="s">
        <v>684</v>
      </c>
      <c r="C426" s="29" t="s">
        <v>580</v>
      </c>
      <c r="D426" s="29" t="s">
        <v>966</v>
      </c>
      <c r="E426" s="29" t="s">
        <v>667</v>
      </c>
      <c r="F426" s="60">
        <v>60</v>
      </c>
      <c r="G426" s="61">
        <v>60</v>
      </c>
      <c r="H426" s="61">
        <v>60</v>
      </c>
    </row>
    <row r="427" spans="1:8" s="36" customFormat="1" ht="76.5">
      <c r="A427" s="10" t="s">
        <v>523</v>
      </c>
      <c r="B427" s="35" t="s">
        <v>21</v>
      </c>
      <c r="C427" s="29" t="s">
        <v>580</v>
      </c>
      <c r="D427" s="29" t="s">
        <v>967</v>
      </c>
      <c r="E427" s="29"/>
      <c r="F427" s="58">
        <f aca="true" t="shared" si="64" ref="F427:H428">F428</f>
        <v>30</v>
      </c>
      <c r="G427" s="56">
        <f t="shared" si="64"/>
        <v>30</v>
      </c>
      <c r="H427" s="56">
        <f t="shared" si="64"/>
        <v>30</v>
      </c>
    </row>
    <row r="428" spans="1:8" s="40" customFormat="1" ht="25.5">
      <c r="A428" s="10" t="s">
        <v>524</v>
      </c>
      <c r="B428" s="35" t="s">
        <v>683</v>
      </c>
      <c r="C428" s="29" t="s">
        <v>580</v>
      </c>
      <c r="D428" s="29" t="s">
        <v>967</v>
      </c>
      <c r="E428" s="29" t="s">
        <v>674</v>
      </c>
      <c r="F428" s="58">
        <f t="shared" si="64"/>
        <v>30</v>
      </c>
      <c r="G428" s="56">
        <f t="shared" si="64"/>
        <v>30</v>
      </c>
      <c r="H428" s="56">
        <f t="shared" si="64"/>
        <v>30</v>
      </c>
    </row>
    <row r="429" spans="1:8" s="40" customFormat="1" ht="25.5">
      <c r="A429" s="10" t="s">
        <v>525</v>
      </c>
      <c r="B429" s="35" t="s">
        <v>684</v>
      </c>
      <c r="C429" s="29" t="s">
        <v>580</v>
      </c>
      <c r="D429" s="29" t="s">
        <v>967</v>
      </c>
      <c r="E429" s="29" t="s">
        <v>667</v>
      </c>
      <c r="F429" s="60">
        <v>30</v>
      </c>
      <c r="G429" s="61">
        <v>30</v>
      </c>
      <c r="H429" s="61">
        <v>30</v>
      </c>
    </row>
    <row r="430" spans="1:8" s="34" customFormat="1" ht="63.75">
      <c r="A430" s="10" t="s">
        <v>526</v>
      </c>
      <c r="B430" s="35" t="s">
        <v>22</v>
      </c>
      <c r="C430" s="29" t="s">
        <v>580</v>
      </c>
      <c r="D430" s="29" t="s">
        <v>968</v>
      </c>
      <c r="E430" s="29"/>
      <c r="F430" s="58">
        <f aca="true" t="shared" si="65" ref="F430:H431">F431</f>
        <v>60</v>
      </c>
      <c r="G430" s="56">
        <f t="shared" si="65"/>
        <v>60</v>
      </c>
      <c r="H430" s="56">
        <f t="shared" si="65"/>
        <v>60</v>
      </c>
    </row>
    <row r="431" spans="1:8" s="36" customFormat="1" ht="25.5">
      <c r="A431" s="10" t="s">
        <v>527</v>
      </c>
      <c r="B431" s="35" t="s">
        <v>683</v>
      </c>
      <c r="C431" s="29" t="s">
        <v>580</v>
      </c>
      <c r="D431" s="29" t="s">
        <v>968</v>
      </c>
      <c r="E431" s="29" t="s">
        <v>674</v>
      </c>
      <c r="F431" s="58">
        <f t="shared" si="65"/>
        <v>60</v>
      </c>
      <c r="G431" s="56">
        <f t="shared" si="65"/>
        <v>60</v>
      </c>
      <c r="H431" s="56">
        <f t="shared" si="65"/>
        <v>60</v>
      </c>
    </row>
    <row r="432" spans="1:8" s="36" customFormat="1" ht="25.5">
      <c r="A432" s="10" t="s">
        <v>528</v>
      </c>
      <c r="B432" s="35" t="s">
        <v>684</v>
      </c>
      <c r="C432" s="29" t="s">
        <v>580</v>
      </c>
      <c r="D432" s="29" t="s">
        <v>968</v>
      </c>
      <c r="E432" s="29" t="s">
        <v>667</v>
      </c>
      <c r="F432" s="60">
        <v>60</v>
      </c>
      <c r="G432" s="61">
        <v>60</v>
      </c>
      <c r="H432" s="61">
        <v>60</v>
      </c>
    </row>
    <row r="433" spans="1:8" s="36" customFormat="1" ht="25.5">
      <c r="A433" s="10" t="s">
        <v>529</v>
      </c>
      <c r="B433" s="37" t="s">
        <v>23</v>
      </c>
      <c r="C433" s="29" t="s">
        <v>580</v>
      </c>
      <c r="D433" s="29" t="s">
        <v>930</v>
      </c>
      <c r="E433" s="29"/>
      <c r="F433" s="60">
        <f>F434</f>
        <v>1081.8</v>
      </c>
      <c r="G433" s="61">
        <f>G434</f>
        <v>1081.8</v>
      </c>
      <c r="H433" s="61">
        <f>H434</f>
        <v>1081.8</v>
      </c>
    </row>
    <row r="434" spans="1:8" s="36" customFormat="1" ht="89.25">
      <c r="A434" s="10" t="s">
        <v>530</v>
      </c>
      <c r="B434" s="35" t="s">
        <v>24</v>
      </c>
      <c r="C434" s="29" t="s">
        <v>580</v>
      </c>
      <c r="D434" s="29" t="s">
        <v>969</v>
      </c>
      <c r="E434" s="29"/>
      <c r="F434" s="60">
        <f>F435+F437</f>
        <v>1081.8</v>
      </c>
      <c r="G434" s="61">
        <f>G435+G437</f>
        <v>1081.8</v>
      </c>
      <c r="H434" s="61">
        <f>H435+H437</f>
        <v>1081.8</v>
      </c>
    </row>
    <row r="435" spans="1:8" s="36" customFormat="1" ht="51">
      <c r="A435" s="10" t="s">
        <v>531</v>
      </c>
      <c r="B435" s="30" t="s">
        <v>727</v>
      </c>
      <c r="C435" s="29" t="s">
        <v>580</v>
      </c>
      <c r="D435" s="29" t="s">
        <v>969</v>
      </c>
      <c r="E435" s="29" t="s">
        <v>724</v>
      </c>
      <c r="F435" s="60">
        <f>F436</f>
        <v>833.8</v>
      </c>
      <c r="G435" s="61">
        <f>G436</f>
        <v>833.8</v>
      </c>
      <c r="H435" s="61">
        <f>H436</f>
        <v>833.8</v>
      </c>
    </row>
    <row r="436" spans="1:8" s="36" customFormat="1" ht="25.5">
      <c r="A436" s="10" t="s">
        <v>532</v>
      </c>
      <c r="B436" s="30" t="s">
        <v>777</v>
      </c>
      <c r="C436" s="29" t="s">
        <v>580</v>
      </c>
      <c r="D436" s="29" t="s">
        <v>969</v>
      </c>
      <c r="E436" s="29" t="s">
        <v>725</v>
      </c>
      <c r="F436" s="60">
        <v>833.8</v>
      </c>
      <c r="G436" s="60">
        <v>833.8</v>
      </c>
      <c r="H436" s="60">
        <v>833.8</v>
      </c>
    </row>
    <row r="437" spans="1:8" s="36" customFormat="1" ht="25.5">
      <c r="A437" s="10" t="s">
        <v>533</v>
      </c>
      <c r="B437" s="35" t="s">
        <v>683</v>
      </c>
      <c r="C437" s="29" t="s">
        <v>580</v>
      </c>
      <c r="D437" s="29" t="s">
        <v>969</v>
      </c>
      <c r="E437" s="29" t="s">
        <v>674</v>
      </c>
      <c r="F437" s="60">
        <f>F438</f>
        <v>248</v>
      </c>
      <c r="G437" s="61">
        <f>G438</f>
        <v>248</v>
      </c>
      <c r="H437" s="61">
        <f>H438</f>
        <v>248</v>
      </c>
    </row>
    <row r="438" spans="1:8" s="36" customFormat="1" ht="25.5">
      <c r="A438" s="10" t="s">
        <v>534</v>
      </c>
      <c r="B438" s="35" t="s">
        <v>684</v>
      </c>
      <c r="C438" s="29" t="s">
        <v>580</v>
      </c>
      <c r="D438" s="29" t="s">
        <v>969</v>
      </c>
      <c r="E438" s="29" t="s">
        <v>667</v>
      </c>
      <c r="F438" s="60">
        <v>248</v>
      </c>
      <c r="G438" s="60">
        <v>248</v>
      </c>
      <c r="H438" s="60">
        <v>248</v>
      </c>
    </row>
    <row r="439" spans="1:8" s="36" customFormat="1" ht="25.5">
      <c r="A439" s="10" t="s">
        <v>535</v>
      </c>
      <c r="B439" s="37" t="s">
        <v>25</v>
      </c>
      <c r="C439" s="29" t="s">
        <v>580</v>
      </c>
      <c r="D439" s="29" t="s">
        <v>970</v>
      </c>
      <c r="E439" s="29"/>
      <c r="F439" s="60">
        <f>F440+F443+F450+F457</f>
        <v>6908.5</v>
      </c>
      <c r="G439" s="61">
        <f>G440+G443+G450+G457</f>
        <v>6908.5</v>
      </c>
      <c r="H439" s="61">
        <f>H440+H443+H450+H457</f>
        <v>6908.5</v>
      </c>
    </row>
    <row r="440" spans="1:8" s="36" customFormat="1" ht="63.75">
      <c r="A440" s="10" t="s">
        <v>536</v>
      </c>
      <c r="B440" s="35" t="s">
        <v>553</v>
      </c>
      <c r="C440" s="29" t="s">
        <v>580</v>
      </c>
      <c r="D440" s="29" t="s">
        <v>971</v>
      </c>
      <c r="E440" s="29"/>
      <c r="F440" s="60">
        <f aca="true" t="shared" si="66" ref="F440:H441">F441</f>
        <v>60</v>
      </c>
      <c r="G440" s="61">
        <f t="shared" si="66"/>
        <v>60</v>
      </c>
      <c r="H440" s="61">
        <f t="shared" si="66"/>
        <v>60</v>
      </c>
    </row>
    <row r="441" spans="1:8" s="36" customFormat="1" ht="25.5">
      <c r="A441" s="10" t="s">
        <v>537</v>
      </c>
      <c r="B441" s="35" t="s">
        <v>683</v>
      </c>
      <c r="C441" s="29" t="s">
        <v>580</v>
      </c>
      <c r="D441" s="29" t="s">
        <v>971</v>
      </c>
      <c r="E441" s="29" t="s">
        <v>674</v>
      </c>
      <c r="F441" s="60">
        <f t="shared" si="66"/>
        <v>60</v>
      </c>
      <c r="G441" s="61">
        <f t="shared" si="66"/>
        <v>60</v>
      </c>
      <c r="H441" s="61">
        <f t="shared" si="66"/>
        <v>60</v>
      </c>
    </row>
    <row r="442" spans="1:8" s="36" customFormat="1" ht="25.5">
      <c r="A442" s="10" t="s">
        <v>538</v>
      </c>
      <c r="B442" s="35" t="s">
        <v>684</v>
      </c>
      <c r="C442" s="29" t="s">
        <v>580</v>
      </c>
      <c r="D442" s="29" t="s">
        <v>971</v>
      </c>
      <c r="E442" s="29" t="s">
        <v>667</v>
      </c>
      <c r="F442" s="60">
        <v>60</v>
      </c>
      <c r="G442" s="61">
        <v>60</v>
      </c>
      <c r="H442" s="61">
        <v>60</v>
      </c>
    </row>
    <row r="443" spans="1:8" s="36" customFormat="1" ht="63.75">
      <c r="A443" s="10" t="s">
        <v>539</v>
      </c>
      <c r="B443" s="35" t="s">
        <v>739</v>
      </c>
      <c r="C443" s="29" t="s">
        <v>580</v>
      </c>
      <c r="D443" s="29" t="s">
        <v>972</v>
      </c>
      <c r="E443" s="29"/>
      <c r="F443" s="60">
        <f>F444+F446+F448</f>
        <v>4272.3</v>
      </c>
      <c r="G443" s="61">
        <f>G444+G446+G448</f>
        <v>4272.3</v>
      </c>
      <c r="H443" s="61">
        <f>H444+H446+H448</f>
        <v>4272.3</v>
      </c>
    </row>
    <row r="444" spans="1:8" s="36" customFormat="1" ht="51">
      <c r="A444" s="10" t="s">
        <v>353</v>
      </c>
      <c r="B444" s="51" t="s">
        <v>727</v>
      </c>
      <c r="C444" s="29" t="s">
        <v>580</v>
      </c>
      <c r="D444" s="29" t="s">
        <v>972</v>
      </c>
      <c r="E444" s="29" t="s">
        <v>724</v>
      </c>
      <c r="F444" s="60">
        <f>F445</f>
        <v>2910.2</v>
      </c>
      <c r="G444" s="61">
        <f>G445</f>
        <v>2910.2</v>
      </c>
      <c r="H444" s="61">
        <f>H445</f>
        <v>2910.2</v>
      </c>
    </row>
    <row r="445" spans="1:8" s="36" customFormat="1" ht="12.75">
      <c r="A445" s="10" t="s">
        <v>354</v>
      </c>
      <c r="B445" s="30" t="s">
        <v>728</v>
      </c>
      <c r="C445" s="29" t="s">
        <v>580</v>
      </c>
      <c r="D445" s="29" t="s">
        <v>972</v>
      </c>
      <c r="E445" s="29" t="s">
        <v>772</v>
      </c>
      <c r="F445" s="60">
        <v>2910.2</v>
      </c>
      <c r="G445" s="60">
        <v>2910.2</v>
      </c>
      <c r="H445" s="60">
        <v>2910.2</v>
      </c>
    </row>
    <row r="446" spans="1:8" s="36" customFormat="1" ht="25.5">
      <c r="A446" s="10" t="s">
        <v>355</v>
      </c>
      <c r="B446" s="35" t="s">
        <v>683</v>
      </c>
      <c r="C446" s="29" t="s">
        <v>580</v>
      </c>
      <c r="D446" s="29" t="s">
        <v>972</v>
      </c>
      <c r="E446" s="29" t="s">
        <v>674</v>
      </c>
      <c r="F446" s="60">
        <f>F447</f>
        <v>1360</v>
      </c>
      <c r="G446" s="61">
        <f>G447</f>
        <v>1360</v>
      </c>
      <c r="H446" s="61">
        <f>H447</f>
        <v>1360</v>
      </c>
    </row>
    <row r="447" spans="1:8" s="36" customFormat="1" ht="25.5">
      <c r="A447" s="10" t="s">
        <v>540</v>
      </c>
      <c r="B447" s="35" t="s">
        <v>684</v>
      </c>
      <c r="C447" s="29" t="s">
        <v>580</v>
      </c>
      <c r="D447" s="29" t="s">
        <v>972</v>
      </c>
      <c r="E447" s="29" t="s">
        <v>667</v>
      </c>
      <c r="F447" s="60">
        <v>1360</v>
      </c>
      <c r="G447" s="60">
        <v>1360</v>
      </c>
      <c r="H447" s="60">
        <v>1360</v>
      </c>
    </row>
    <row r="448" spans="1:8" s="36" customFormat="1" ht="12.75">
      <c r="A448" s="10" t="s">
        <v>541</v>
      </c>
      <c r="B448" s="30" t="s">
        <v>757</v>
      </c>
      <c r="C448" s="29" t="s">
        <v>580</v>
      </c>
      <c r="D448" s="29" t="s">
        <v>972</v>
      </c>
      <c r="E448" s="29" t="s">
        <v>760</v>
      </c>
      <c r="F448" s="60">
        <f>F449</f>
        <v>2.1</v>
      </c>
      <c r="G448" s="61">
        <f>G449</f>
        <v>2.1</v>
      </c>
      <c r="H448" s="61">
        <f>H449</f>
        <v>2.1</v>
      </c>
    </row>
    <row r="449" spans="1:8" s="36" customFormat="1" ht="12.75">
      <c r="A449" s="10" t="s">
        <v>542</v>
      </c>
      <c r="B449" s="30" t="s">
        <v>758</v>
      </c>
      <c r="C449" s="29" t="s">
        <v>580</v>
      </c>
      <c r="D449" s="29" t="s">
        <v>972</v>
      </c>
      <c r="E449" s="29" t="s">
        <v>761</v>
      </c>
      <c r="F449" s="60">
        <v>2.1</v>
      </c>
      <c r="G449" s="61">
        <v>2.1</v>
      </c>
      <c r="H449" s="61">
        <v>2.1</v>
      </c>
    </row>
    <row r="450" spans="1:8" s="36" customFormat="1" ht="63.75">
      <c r="A450" s="10" t="s">
        <v>543</v>
      </c>
      <c r="B450" s="35" t="s">
        <v>740</v>
      </c>
      <c r="C450" s="29" t="s">
        <v>580</v>
      </c>
      <c r="D450" s="29" t="s">
        <v>973</v>
      </c>
      <c r="E450" s="29"/>
      <c r="F450" s="60">
        <f>F451+F453+F455</f>
        <v>2111.6</v>
      </c>
      <c r="G450" s="60">
        <f>G451+G453+G455</f>
        <v>2111.6</v>
      </c>
      <c r="H450" s="60">
        <f>H451+H453+H455</f>
        <v>2111.6</v>
      </c>
    </row>
    <row r="451" spans="1:8" s="36" customFormat="1" ht="51">
      <c r="A451" s="10" t="s">
        <v>544</v>
      </c>
      <c r="B451" s="30" t="s">
        <v>727</v>
      </c>
      <c r="C451" s="29" t="s">
        <v>580</v>
      </c>
      <c r="D451" s="29" t="s">
        <v>973</v>
      </c>
      <c r="E451" s="29" t="s">
        <v>724</v>
      </c>
      <c r="F451" s="60">
        <f>F452</f>
        <v>1807.9</v>
      </c>
      <c r="G451" s="61">
        <f>G452</f>
        <v>1807.9</v>
      </c>
      <c r="H451" s="61">
        <f>H452</f>
        <v>1807.9</v>
      </c>
    </row>
    <row r="452" spans="1:8" s="36" customFormat="1" ht="25.5">
      <c r="A452" s="10" t="s">
        <v>545</v>
      </c>
      <c r="B452" s="30" t="s">
        <v>777</v>
      </c>
      <c r="C452" s="29" t="s">
        <v>580</v>
      </c>
      <c r="D452" s="29" t="s">
        <v>973</v>
      </c>
      <c r="E452" s="29" t="s">
        <v>725</v>
      </c>
      <c r="F452" s="60">
        <v>1807.9</v>
      </c>
      <c r="G452" s="60">
        <v>1807.9</v>
      </c>
      <c r="H452" s="60">
        <v>1807.9</v>
      </c>
    </row>
    <row r="453" spans="1:8" s="36" customFormat="1" ht="25.5">
      <c r="A453" s="10" t="s">
        <v>356</v>
      </c>
      <c r="B453" s="35" t="s">
        <v>683</v>
      </c>
      <c r="C453" s="29" t="s">
        <v>580</v>
      </c>
      <c r="D453" s="29" t="s">
        <v>973</v>
      </c>
      <c r="E453" s="29" t="s">
        <v>674</v>
      </c>
      <c r="F453" s="60">
        <f>F454</f>
        <v>303.1</v>
      </c>
      <c r="G453" s="61">
        <f>G454</f>
        <v>303.1</v>
      </c>
      <c r="H453" s="61">
        <f>H454</f>
        <v>303.1</v>
      </c>
    </row>
    <row r="454" spans="1:8" s="36" customFormat="1" ht="25.5">
      <c r="A454" s="10" t="s">
        <v>357</v>
      </c>
      <c r="B454" s="35" t="s">
        <v>684</v>
      </c>
      <c r="C454" s="29" t="s">
        <v>580</v>
      </c>
      <c r="D454" s="29" t="s">
        <v>973</v>
      </c>
      <c r="E454" s="29" t="s">
        <v>667</v>
      </c>
      <c r="F454" s="60">
        <v>303.1</v>
      </c>
      <c r="G454" s="60">
        <v>303.1</v>
      </c>
      <c r="H454" s="60">
        <v>303.1</v>
      </c>
    </row>
    <row r="455" spans="1:8" s="36" customFormat="1" ht="12.75">
      <c r="A455" s="10" t="s">
        <v>358</v>
      </c>
      <c r="B455" s="30" t="s">
        <v>757</v>
      </c>
      <c r="C455" s="29" t="s">
        <v>580</v>
      </c>
      <c r="D455" s="29" t="s">
        <v>973</v>
      </c>
      <c r="E455" s="29" t="s">
        <v>760</v>
      </c>
      <c r="F455" s="60">
        <f>F456</f>
        <v>0.6</v>
      </c>
      <c r="G455" s="61">
        <f>G456</f>
        <v>0.6</v>
      </c>
      <c r="H455" s="61">
        <f>H456</f>
        <v>0.6</v>
      </c>
    </row>
    <row r="456" spans="1:8" s="36" customFormat="1" ht="12.75">
      <c r="A456" s="10" t="s">
        <v>556</v>
      </c>
      <c r="B456" s="30" t="s">
        <v>758</v>
      </c>
      <c r="C456" s="29" t="s">
        <v>580</v>
      </c>
      <c r="D456" s="29" t="s">
        <v>973</v>
      </c>
      <c r="E456" s="29" t="s">
        <v>761</v>
      </c>
      <c r="F456" s="60">
        <v>0.6</v>
      </c>
      <c r="G456" s="60">
        <v>0.6</v>
      </c>
      <c r="H456" s="60">
        <v>0.6</v>
      </c>
    </row>
    <row r="457" spans="1:8" s="36" customFormat="1" ht="89.25">
      <c r="A457" s="10" t="s">
        <v>557</v>
      </c>
      <c r="B457" s="35" t="s">
        <v>746</v>
      </c>
      <c r="C457" s="29" t="s">
        <v>580</v>
      </c>
      <c r="D457" s="29" t="s">
        <v>974</v>
      </c>
      <c r="E457" s="29"/>
      <c r="F457" s="60">
        <f aca="true" t="shared" si="67" ref="F457:H458">F458</f>
        <v>464.6</v>
      </c>
      <c r="G457" s="61">
        <f t="shared" si="67"/>
        <v>464.6</v>
      </c>
      <c r="H457" s="61">
        <f t="shared" si="67"/>
        <v>464.6</v>
      </c>
    </row>
    <row r="458" spans="1:8" s="36" customFormat="1" ht="51">
      <c r="A458" s="10" t="s">
        <v>558</v>
      </c>
      <c r="B458" s="30" t="s">
        <v>727</v>
      </c>
      <c r="C458" s="29" t="s">
        <v>580</v>
      </c>
      <c r="D458" s="29" t="s">
        <v>974</v>
      </c>
      <c r="E458" s="29" t="s">
        <v>724</v>
      </c>
      <c r="F458" s="60">
        <f t="shared" si="67"/>
        <v>464.6</v>
      </c>
      <c r="G458" s="61">
        <f t="shared" si="67"/>
        <v>464.6</v>
      </c>
      <c r="H458" s="61">
        <f t="shared" si="67"/>
        <v>464.6</v>
      </c>
    </row>
    <row r="459" spans="1:8" s="34" customFormat="1" ht="12.75">
      <c r="A459" s="10" t="s">
        <v>559</v>
      </c>
      <c r="B459" s="30" t="s">
        <v>728</v>
      </c>
      <c r="C459" s="29" t="s">
        <v>580</v>
      </c>
      <c r="D459" s="29" t="s">
        <v>974</v>
      </c>
      <c r="E459" s="29" t="s">
        <v>772</v>
      </c>
      <c r="F459" s="60">
        <v>464.6</v>
      </c>
      <c r="G459" s="60">
        <v>464.6</v>
      </c>
      <c r="H459" s="60">
        <v>464.6</v>
      </c>
    </row>
    <row r="460" spans="1:8" s="36" customFormat="1" ht="12.75">
      <c r="A460" s="10" t="s">
        <v>560</v>
      </c>
      <c r="B460" s="38" t="s">
        <v>547</v>
      </c>
      <c r="C460" s="39" t="s">
        <v>548</v>
      </c>
      <c r="D460" s="39" t="s">
        <v>698</v>
      </c>
      <c r="E460" s="39" t="s">
        <v>698</v>
      </c>
      <c r="F460" s="66">
        <f aca="true" t="shared" si="68" ref="F460:H461">F461</f>
        <v>46019.69999999999</v>
      </c>
      <c r="G460" s="66">
        <f t="shared" si="68"/>
        <v>34629.299999999996</v>
      </c>
      <c r="H460" s="66">
        <f t="shared" si="68"/>
        <v>35545.200000000004</v>
      </c>
    </row>
    <row r="461" spans="1:8" s="36" customFormat="1" ht="12.75">
      <c r="A461" s="10" t="s">
        <v>561</v>
      </c>
      <c r="B461" s="32" t="s">
        <v>549</v>
      </c>
      <c r="C461" s="33" t="s">
        <v>550</v>
      </c>
      <c r="D461" s="33" t="s">
        <v>698</v>
      </c>
      <c r="E461" s="33" t="s">
        <v>698</v>
      </c>
      <c r="F461" s="62">
        <f t="shared" si="68"/>
        <v>46019.69999999999</v>
      </c>
      <c r="G461" s="68">
        <f t="shared" si="68"/>
        <v>34629.299999999996</v>
      </c>
      <c r="H461" s="68">
        <f t="shared" si="68"/>
        <v>35545.200000000004</v>
      </c>
    </row>
    <row r="462" spans="1:8" s="36" customFormat="1" ht="25.5">
      <c r="A462" s="10" t="s">
        <v>562</v>
      </c>
      <c r="B462" s="37" t="s">
        <v>763</v>
      </c>
      <c r="C462" s="29" t="s">
        <v>550</v>
      </c>
      <c r="D462" s="29" t="s">
        <v>788</v>
      </c>
      <c r="E462" s="29"/>
      <c r="F462" s="60">
        <f>F463+F470+F489</f>
        <v>46019.69999999999</v>
      </c>
      <c r="G462" s="61">
        <f>G463+G470+G489</f>
        <v>34629.299999999996</v>
      </c>
      <c r="H462" s="61">
        <f>H463+H470+H489</f>
        <v>35545.200000000004</v>
      </c>
    </row>
    <row r="463" spans="1:8" s="36" customFormat="1" ht="12.75">
      <c r="A463" s="10" t="s">
        <v>1070</v>
      </c>
      <c r="B463" s="35" t="s">
        <v>551</v>
      </c>
      <c r="C463" s="29" t="s">
        <v>550</v>
      </c>
      <c r="D463" s="29" t="s">
        <v>904</v>
      </c>
      <c r="E463" s="29"/>
      <c r="F463" s="60">
        <f>F464+F467</f>
        <v>10862.699999999999</v>
      </c>
      <c r="G463" s="60">
        <f>G464+G467</f>
        <v>7392.8</v>
      </c>
      <c r="H463" s="60">
        <f>H464+H467</f>
        <v>7666.8</v>
      </c>
    </row>
    <row r="464" spans="1:8" s="36" customFormat="1" ht="63.75">
      <c r="A464" s="10" t="s">
        <v>1071</v>
      </c>
      <c r="B464" s="35" t="s">
        <v>595</v>
      </c>
      <c r="C464" s="29" t="s">
        <v>550</v>
      </c>
      <c r="D464" s="29" t="s">
        <v>905</v>
      </c>
      <c r="E464" s="29"/>
      <c r="F464" s="60">
        <f aca="true" t="shared" si="69" ref="F464:H465">F465</f>
        <v>10116.8</v>
      </c>
      <c r="G464" s="61">
        <f t="shared" si="69"/>
        <v>7392.8</v>
      </c>
      <c r="H464" s="61">
        <f t="shared" si="69"/>
        <v>7666.8</v>
      </c>
    </row>
    <row r="465" spans="1:8" s="36" customFormat="1" ht="25.5">
      <c r="A465" s="10" t="s">
        <v>1072</v>
      </c>
      <c r="B465" s="35" t="s">
        <v>66</v>
      </c>
      <c r="C465" s="29" t="s">
        <v>550</v>
      </c>
      <c r="D465" s="29" t="s">
        <v>905</v>
      </c>
      <c r="E465" s="29" t="s">
        <v>700</v>
      </c>
      <c r="F465" s="60">
        <f t="shared" si="69"/>
        <v>10116.8</v>
      </c>
      <c r="G465" s="61">
        <f t="shared" si="69"/>
        <v>7392.8</v>
      </c>
      <c r="H465" s="61">
        <f t="shared" si="69"/>
        <v>7666.8</v>
      </c>
    </row>
    <row r="466" spans="1:8" s="36" customFormat="1" ht="12.75">
      <c r="A466" s="10" t="s">
        <v>1073</v>
      </c>
      <c r="B466" s="35" t="s">
        <v>702</v>
      </c>
      <c r="C466" s="29" t="s">
        <v>550</v>
      </c>
      <c r="D466" s="29" t="s">
        <v>905</v>
      </c>
      <c r="E466" s="29" t="s">
        <v>701</v>
      </c>
      <c r="F466" s="60">
        <v>10116.8</v>
      </c>
      <c r="G466" s="61">
        <v>7392.8</v>
      </c>
      <c r="H466" s="61">
        <v>7666.8</v>
      </c>
    </row>
    <row r="467" spans="1:8" s="36" customFormat="1" ht="89.25">
      <c r="A467" s="10" t="s">
        <v>1074</v>
      </c>
      <c r="B467" s="35" t="s">
        <v>906</v>
      </c>
      <c r="C467" s="29" t="s">
        <v>550</v>
      </c>
      <c r="D467" s="29" t="s">
        <v>907</v>
      </c>
      <c r="E467" s="29"/>
      <c r="F467" s="60">
        <f aca="true" t="shared" si="70" ref="F467:H468">SUM(F468)</f>
        <v>745.9</v>
      </c>
      <c r="G467" s="60">
        <f t="shared" si="70"/>
        <v>0</v>
      </c>
      <c r="H467" s="60">
        <f t="shared" si="70"/>
        <v>0</v>
      </c>
    </row>
    <row r="468" spans="1:8" s="36" customFormat="1" ht="25.5">
      <c r="A468" s="10" t="s">
        <v>1075</v>
      </c>
      <c r="B468" s="35" t="s">
        <v>66</v>
      </c>
      <c r="C468" s="29" t="s">
        <v>550</v>
      </c>
      <c r="D468" s="29" t="s">
        <v>907</v>
      </c>
      <c r="E468" s="29" t="s">
        <v>700</v>
      </c>
      <c r="F468" s="60">
        <f t="shared" si="70"/>
        <v>745.9</v>
      </c>
      <c r="G468" s="60">
        <f t="shared" si="70"/>
        <v>0</v>
      </c>
      <c r="H468" s="60">
        <f t="shared" si="70"/>
        <v>0</v>
      </c>
    </row>
    <row r="469" spans="1:8" s="36" customFormat="1" ht="12.75">
      <c r="A469" s="10" t="s">
        <v>1076</v>
      </c>
      <c r="B469" s="35" t="s">
        <v>702</v>
      </c>
      <c r="C469" s="29" t="s">
        <v>550</v>
      </c>
      <c r="D469" s="29" t="s">
        <v>907</v>
      </c>
      <c r="E469" s="29" t="s">
        <v>701</v>
      </c>
      <c r="F469" s="60">
        <v>745.9</v>
      </c>
      <c r="G469" s="61">
        <v>0</v>
      </c>
      <c r="H469" s="61">
        <v>0</v>
      </c>
    </row>
    <row r="470" spans="1:8" s="36" customFormat="1" ht="25.5">
      <c r="A470" s="10" t="s">
        <v>1077</v>
      </c>
      <c r="B470" s="35" t="s">
        <v>596</v>
      </c>
      <c r="C470" s="29" t="s">
        <v>550</v>
      </c>
      <c r="D470" s="29" t="s">
        <v>908</v>
      </c>
      <c r="E470" s="39"/>
      <c r="F470" s="60">
        <f>F471+F474+F477+F480+F483+F486</f>
        <v>35134.299999999996</v>
      </c>
      <c r="G470" s="60">
        <f>G471+G474+G477+G480+G483+G486</f>
        <v>27213.8</v>
      </c>
      <c r="H470" s="60">
        <f>H471+H474+H477+H480+H483+H486</f>
        <v>27870.4</v>
      </c>
    </row>
    <row r="471" spans="1:8" s="36" customFormat="1" ht="76.5">
      <c r="A471" s="10" t="s">
        <v>1078</v>
      </c>
      <c r="B471" s="35" t="s">
        <v>597</v>
      </c>
      <c r="C471" s="29" t="s">
        <v>550</v>
      </c>
      <c r="D471" s="29" t="s">
        <v>909</v>
      </c>
      <c r="E471" s="29"/>
      <c r="F471" s="60">
        <f aca="true" t="shared" si="71" ref="F471:H472">F472</f>
        <v>7</v>
      </c>
      <c r="G471" s="61">
        <f t="shared" si="71"/>
        <v>7</v>
      </c>
      <c r="H471" s="61">
        <f t="shared" si="71"/>
        <v>7</v>
      </c>
    </row>
    <row r="472" spans="1:8" s="36" customFormat="1" ht="25.5">
      <c r="A472" s="10" t="s">
        <v>359</v>
      </c>
      <c r="B472" s="35" t="s">
        <v>683</v>
      </c>
      <c r="C472" s="29" t="s">
        <v>550</v>
      </c>
      <c r="D472" s="29" t="s">
        <v>909</v>
      </c>
      <c r="E472" s="29" t="s">
        <v>674</v>
      </c>
      <c r="F472" s="60">
        <f t="shared" si="71"/>
        <v>7</v>
      </c>
      <c r="G472" s="61">
        <f t="shared" si="71"/>
        <v>7</v>
      </c>
      <c r="H472" s="61">
        <f t="shared" si="71"/>
        <v>7</v>
      </c>
    </row>
    <row r="473" spans="1:8" s="36" customFormat="1" ht="25.5">
      <c r="A473" s="10" t="s">
        <v>360</v>
      </c>
      <c r="B473" s="35" t="s">
        <v>684</v>
      </c>
      <c r="C473" s="29" t="s">
        <v>550</v>
      </c>
      <c r="D473" s="29" t="s">
        <v>909</v>
      </c>
      <c r="E473" s="29" t="s">
        <v>667</v>
      </c>
      <c r="F473" s="60">
        <v>7</v>
      </c>
      <c r="G473" s="61">
        <v>7</v>
      </c>
      <c r="H473" s="61">
        <v>7</v>
      </c>
    </row>
    <row r="474" spans="1:8" s="36" customFormat="1" ht="63.75">
      <c r="A474" s="10" t="s">
        <v>361</v>
      </c>
      <c r="B474" s="35" t="s">
        <v>598</v>
      </c>
      <c r="C474" s="29" t="s">
        <v>550</v>
      </c>
      <c r="D474" s="29" t="s">
        <v>910</v>
      </c>
      <c r="E474" s="29"/>
      <c r="F474" s="60">
        <f aca="true" t="shared" si="72" ref="F474:H475">F475</f>
        <v>10</v>
      </c>
      <c r="G474" s="61">
        <f t="shared" si="72"/>
        <v>10</v>
      </c>
      <c r="H474" s="61">
        <f t="shared" si="72"/>
        <v>10</v>
      </c>
    </row>
    <row r="475" spans="1:8" s="36" customFormat="1" ht="25.5">
      <c r="A475" s="10" t="s">
        <v>362</v>
      </c>
      <c r="B475" s="35" t="s">
        <v>683</v>
      </c>
      <c r="C475" s="29" t="s">
        <v>550</v>
      </c>
      <c r="D475" s="29" t="s">
        <v>910</v>
      </c>
      <c r="E475" s="29" t="s">
        <v>674</v>
      </c>
      <c r="F475" s="60">
        <f t="shared" si="72"/>
        <v>10</v>
      </c>
      <c r="G475" s="61">
        <f t="shared" si="72"/>
        <v>10</v>
      </c>
      <c r="H475" s="61">
        <f t="shared" si="72"/>
        <v>10</v>
      </c>
    </row>
    <row r="476" spans="1:8" s="36" customFormat="1" ht="25.5">
      <c r="A476" s="10" t="s">
        <v>363</v>
      </c>
      <c r="B476" s="46" t="s">
        <v>684</v>
      </c>
      <c r="C476" s="29" t="s">
        <v>550</v>
      </c>
      <c r="D476" s="29" t="s">
        <v>910</v>
      </c>
      <c r="E476" s="29" t="s">
        <v>667</v>
      </c>
      <c r="F476" s="60">
        <v>10</v>
      </c>
      <c r="G476" s="61">
        <v>10</v>
      </c>
      <c r="H476" s="61">
        <v>10</v>
      </c>
    </row>
    <row r="477" spans="1:8" s="36" customFormat="1" ht="63.75">
      <c r="A477" s="10" t="s">
        <v>364</v>
      </c>
      <c r="B477" s="35" t="s">
        <v>599</v>
      </c>
      <c r="C477" s="29" t="s">
        <v>550</v>
      </c>
      <c r="D477" s="29" t="s">
        <v>911</v>
      </c>
      <c r="E477" s="29"/>
      <c r="F477" s="60">
        <f aca="true" t="shared" si="73" ref="F477:H478">F478</f>
        <v>12</v>
      </c>
      <c r="G477" s="61">
        <f t="shared" si="73"/>
        <v>12</v>
      </c>
      <c r="H477" s="61">
        <f t="shared" si="73"/>
        <v>12</v>
      </c>
    </row>
    <row r="478" spans="1:8" s="36" customFormat="1" ht="25.5">
      <c r="A478" s="10" t="s">
        <v>365</v>
      </c>
      <c r="B478" s="35" t="s">
        <v>683</v>
      </c>
      <c r="C478" s="29" t="s">
        <v>550</v>
      </c>
      <c r="D478" s="29" t="s">
        <v>911</v>
      </c>
      <c r="E478" s="29" t="s">
        <v>674</v>
      </c>
      <c r="F478" s="60">
        <f t="shared" si="73"/>
        <v>12</v>
      </c>
      <c r="G478" s="61">
        <f t="shared" si="73"/>
        <v>12</v>
      </c>
      <c r="H478" s="61">
        <f t="shared" si="73"/>
        <v>12</v>
      </c>
    </row>
    <row r="479" spans="1:8" s="36" customFormat="1" ht="25.5">
      <c r="A479" s="10" t="s">
        <v>366</v>
      </c>
      <c r="B479" s="35" t="s">
        <v>684</v>
      </c>
      <c r="C479" s="29" t="s">
        <v>550</v>
      </c>
      <c r="D479" s="29" t="s">
        <v>911</v>
      </c>
      <c r="E479" s="29" t="s">
        <v>667</v>
      </c>
      <c r="F479" s="60">
        <v>12</v>
      </c>
      <c r="G479" s="61">
        <v>12</v>
      </c>
      <c r="H479" s="61">
        <v>12</v>
      </c>
    </row>
    <row r="480" spans="1:8" s="36" customFormat="1" ht="63.75">
      <c r="A480" s="10" t="s">
        <v>367</v>
      </c>
      <c r="B480" s="35" t="s">
        <v>10</v>
      </c>
      <c r="C480" s="29" t="s">
        <v>550</v>
      </c>
      <c r="D480" s="29" t="s">
        <v>912</v>
      </c>
      <c r="E480" s="29"/>
      <c r="F480" s="60">
        <f aca="true" t="shared" si="74" ref="F480:H481">F481</f>
        <v>23065.1</v>
      </c>
      <c r="G480" s="61">
        <f t="shared" si="74"/>
        <v>17878.6</v>
      </c>
      <c r="H480" s="61">
        <f t="shared" si="74"/>
        <v>18251.2</v>
      </c>
    </row>
    <row r="481" spans="1:8" s="36" customFormat="1" ht="25.5">
      <c r="A481" s="10" t="s">
        <v>368</v>
      </c>
      <c r="B481" s="35" t="s">
        <v>66</v>
      </c>
      <c r="C481" s="29" t="s">
        <v>550</v>
      </c>
      <c r="D481" s="29" t="s">
        <v>912</v>
      </c>
      <c r="E481" s="29" t="s">
        <v>700</v>
      </c>
      <c r="F481" s="60">
        <f t="shared" si="74"/>
        <v>23065.1</v>
      </c>
      <c r="G481" s="61">
        <f t="shared" si="74"/>
        <v>17878.6</v>
      </c>
      <c r="H481" s="61">
        <f t="shared" si="74"/>
        <v>18251.2</v>
      </c>
    </row>
    <row r="482" spans="1:8" s="36" customFormat="1" ht="12.75">
      <c r="A482" s="10" t="s">
        <v>369</v>
      </c>
      <c r="B482" s="35" t="s">
        <v>702</v>
      </c>
      <c r="C482" s="29" t="s">
        <v>550</v>
      </c>
      <c r="D482" s="29" t="s">
        <v>912</v>
      </c>
      <c r="E482" s="29" t="s">
        <v>701</v>
      </c>
      <c r="F482" s="60">
        <v>23065.1</v>
      </c>
      <c r="G482" s="61">
        <v>17878.6</v>
      </c>
      <c r="H482" s="61">
        <v>18251.2</v>
      </c>
    </row>
    <row r="483" spans="1:8" s="36" customFormat="1" ht="63.75">
      <c r="A483" s="10" t="s">
        <v>370</v>
      </c>
      <c r="B483" s="35" t="s">
        <v>914</v>
      </c>
      <c r="C483" s="29" t="s">
        <v>550</v>
      </c>
      <c r="D483" s="29" t="s">
        <v>913</v>
      </c>
      <c r="E483" s="29"/>
      <c r="F483" s="60">
        <f aca="true" t="shared" si="75" ref="F483:H484">F484</f>
        <v>6982</v>
      </c>
      <c r="G483" s="61">
        <f t="shared" si="75"/>
        <v>6248</v>
      </c>
      <c r="H483" s="61">
        <f t="shared" si="75"/>
        <v>5532</v>
      </c>
    </row>
    <row r="484" spans="1:8" s="36" customFormat="1" ht="25.5">
      <c r="A484" s="10" t="s">
        <v>371</v>
      </c>
      <c r="B484" s="35" t="s">
        <v>66</v>
      </c>
      <c r="C484" s="29" t="s">
        <v>550</v>
      </c>
      <c r="D484" s="29" t="s">
        <v>913</v>
      </c>
      <c r="E484" s="29" t="s">
        <v>700</v>
      </c>
      <c r="F484" s="60">
        <f t="shared" si="75"/>
        <v>6982</v>
      </c>
      <c r="G484" s="61">
        <f t="shared" si="75"/>
        <v>6248</v>
      </c>
      <c r="H484" s="61">
        <f t="shared" si="75"/>
        <v>5532</v>
      </c>
    </row>
    <row r="485" spans="1:8" s="36" customFormat="1" ht="12.75">
      <c r="A485" s="10" t="s">
        <v>372</v>
      </c>
      <c r="B485" s="35" t="s">
        <v>702</v>
      </c>
      <c r="C485" s="29" t="s">
        <v>550</v>
      </c>
      <c r="D485" s="29" t="s">
        <v>913</v>
      </c>
      <c r="E485" s="29" t="s">
        <v>701</v>
      </c>
      <c r="F485" s="60">
        <v>6982</v>
      </c>
      <c r="G485" s="61">
        <v>6248</v>
      </c>
      <c r="H485" s="61">
        <v>5532</v>
      </c>
    </row>
    <row r="486" spans="1:8" s="36" customFormat="1" ht="89.25">
      <c r="A486" s="10" t="s">
        <v>373</v>
      </c>
      <c r="B486" s="35" t="s">
        <v>915</v>
      </c>
      <c r="C486" s="29" t="s">
        <v>550</v>
      </c>
      <c r="D486" s="29" t="s">
        <v>916</v>
      </c>
      <c r="E486" s="29"/>
      <c r="F486" s="60">
        <f aca="true" t="shared" si="76" ref="F486:H487">SUM(F487)</f>
        <v>5058.2</v>
      </c>
      <c r="G486" s="60">
        <f t="shared" si="76"/>
        <v>3058.2</v>
      </c>
      <c r="H486" s="60">
        <f t="shared" si="76"/>
        <v>4058.2</v>
      </c>
    </row>
    <row r="487" spans="1:8" s="36" customFormat="1" ht="25.5">
      <c r="A487" s="10" t="s">
        <v>374</v>
      </c>
      <c r="B487" s="35" t="s">
        <v>66</v>
      </c>
      <c r="C487" s="29" t="s">
        <v>550</v>
      </c>
      <c r="D487" s="29" t="s">
        <v>916</v>
      </c>
      <c r="E487" s="29" t="s">
        <v>700</v>
      </c>
      <c r="F487" s="60">
        <f t="shared" si="76"/>
        <v>5058.2</v>
      </c>
      <c r="G487" s="60">
        <f t="shared" si="76"/>
        <v>3058.2</v>
      </c>
      <c r="H487" s="60">
        <f t="shared" si="76"/>
        <v>4058.2</v>
      </c>
    </row>
    <row r="488" spans="1:8" s="36" customFormat="1" ht="12.75">
      <c r="A488" s="10" t="s">
        <v>375</v>
      </c>
      <c r="B488" s="35" t="s">
        <v>702</v>
      </c>
      <c r="C488" s="29" t="s">
        <v>550</v>
      </c>
      <c r="D488" s="29" t="s">
        <v>916</v>
      </c>
      <c r="E488" s="29" t="s">
        <v>701</v>
      </c>
      <c r="F488" s="60">
        <v>5058.2</v>
      </c>
      <c r="G488" s="60">
        <v>3058.2</v>
      </c>
      <c r="H488" s="60">
        <v>4058.2</v>
      </c>
    </row>
    <row r="489" spans="1:8" s="36" customFormat="1" ht="25.5">
      <c r="A489" s="10" t="s">
        <v>376</v>
      </c>
      <c r="B489" s="35" t="s">
        <v>764</v>
      </c>
      <c r="C489" s="29" t="s">
        <v>550</v>
      </c>
      <c r="D489" s="29" t="s">
        <v>789</v>
      </c>
      <c r="E489" s="29"/>
      <c r="F489" s="60">
        <f>F490+F493+F496+F499</f>
        <v>22.7</v>
      </c>
      <c r="G489" s="60">
        <f>G490+G493+G496+G499</f>
        <v>22.7</v>
      </c>
      <c r="H489" s="60">
        <f>H490+H493+H496+H499</f>
        <v>8</v>
      </c>
    </row>
    <row r="490" spans="1:8" s="36" customFormat="1" ht="76.5">
      <c r="A490" s="10" t="s">
        <v>377</v>
      </c>
      <c r="B490" s="35" t="s">
        <v>600</v>
      </c>
      <c r="C490" s="29" t="s">
        <v>550</v>
      </c>
      <c r="D490" s="29" t="s">
        <v>917</v>
      </c>
      <c r="E490" s="29"/>
      <c r="F490" s="60">
        <f aca="true" t="shared" si="77" ref="F490:H491">F491</f>
        <v>5</v>
      </c>
      <c r="G490" s="61">
        <f t="shared" si="77"/>
        <v>5</v>
      </c>
      <c r="H490" s="61">
        <f t="shared" si="77"/>
        <v>5</v>
      </c>
    </row>
    <row r="491" spans="1:8" s="36" customFormat="1" ht="25.5">
      <c r="A491" s="10" t="s">
        <v>378</v>
      </c>
      <c r="B491" s="35" t="s">
        <v>683</v>
      </c>
      <c r="C491" s="29" t="s">
        <v>550</v>
      </c>
      <c r="D491" s="29" t="s">
        <v>917</v>
      </c>
      <c r="E491" s="29" t="s">
        <v>674</v>
      </c>
      <c r="F491" s="60">
        <f t="shared" si="77"/>
        <v>5</v>
      </c>
      <c r="G491" s="61">
        <f t="shared" si="77"/>
        <v>5</v>
      </c>
      <c r="H491" s="61">
        <f t="shared" si="77"/>
        <v>5</v>
      </c>
    </row>
    <row r="492" spans="1:8" s="36" customFormat="1" ht="25.5">
      <c r="A492" s="10" t="s">
        <v>379</v>
      </c>
      <c r="B492" s="35" t="s">
        <v>684</v>
      </c>
      <c r="C492" s="29" t="s">
        <v>550</v>
      </c>
      <c r="D492" s="29" t="s">
        <v>917</v>
      </c>
      <c r="E492" s="29" t="s">
        <v>667</v>
      </c>
      <c r="F492" s="60">
        <v>5</v>
      </c>
      <c r="G492" s="61">
        <v>5</v>
      </c>
      <c r="H492" s="61">
        <v>5</v>
      </c>
    </row>
    <row r="493" spans="1:8" s="36" customFormat="1" ht="76.5">
      <c r="A493" s="10" t="s">
        <v>380</v>
      </c>
      <c r="B493" s="35" t="s">
        <v>602</v>
      </c>
      <c r="C493" s="29" t="s">
        <v>550</v>
      </c>
      <c r="D493" s="29" t="s">
        <v>918</v>
      </c>
      <c r="E493" s="29"/>
      <c r="F493" s="60">
        <f aca="true" t="shared" si="78" ref="F493:H494">F494</f>
        <v>3</v>
      </c>
      <c r="G493" s="61">
        <f t="shared" si="78"/>
        <v>3</v>
      </c>
      <c r="H493" s="61">
        <f t="shared" si="78"/>
        <v>3</v>
      </c>
    </row>
    <row r="494" spans="1:8" s="34" customFormat="1" ht="25.5">
      <c r="A494" s="10" t="s">
        <v>381</v>
      </c>
      <c r="B494" s="35" t="s">
        <v>683</v>
      </c>
      <c r="C494" s="29" t="s">
        <v>550</v>
      </c>
      <c r="D494" s="29" t="s">
        <v>918</v>
      </c>
      <c r="E494" s="29" t="s">
        <v>674</v>
      </c>
      <c r="F494" s="60">
        <f t="shared" si="78"/>
        <v>3</v>
      </c>
      <c r="G494" s="61">
        <f t="shared" si="78"/>
        <v>3</v>
      </c>
      <c r="H494" s="61">
        <f t="shared" si="78"/>
        <v>3</v>
      </c>
    </row>
    <row r="495" spans="1:8" s="36" customFormat="1" ht="25.5">
      <c r="A495" s="10" t="s">
        <v>382</v>
      </c>
      <c r="B495" s="35" t="s">
        <v>684</v>
      </c>
      <c r="C495" s="29" t="s">
        <v>550</v>
      </c>
      <c r="D495" s="29" t="s">
        <v>918</v>
      </c>
      <c r="E495" s="29" t="s">
        <v>667</v>
      </c>
      <c r="F495" s="60">
        <v>3</v>
      </c>
      <c r="G495" s="61">
        <v>3</v>
      </c>
      <c r="H495" s="61">
        <v>3</v>
      </c>
    </row>
    <row r="496" spans="1:8" s="36" customFormat="1" ht="51">
      <c r="A496" s="10" t="s">
        <v>383</v>
      </c>
      <c r="B496" s="77" t="s">
        <v>920</v>
      </c>
      <c r="C496" s="29" t="s">
        <v>550</v>
      </c>
      <c r="D496" s="29" t="s">
        <v>919</v>
      </c>
      <c r="E496" s="29"/>
      <c r="F496" s="60">
        <f aca="true" t="shared" si="79" ref="F496:H497">F497</f>
        <v>3</v>
      </c>
      <c r="G496" s="61">
        <f t="shared" si="79"/>
        <v>3</v>
      </c>
      <c r="H496" s="61">
        <f t="shared" si="79"/>
        <v>0</v>
      </c>
    </row>
    <row r="497" spans="1:8" s="36" customFormat="1" ht="25.5">
      <c r="A497" s="10" t="s">
        <v>384</v>
      </c>
      <c r="B497" s="35" t="s">
        <v>66</v>
      </c>
      <c r="C497" s="29" t="s">
        <v>550</v>
      </c>
      <c r="D497" s="29" t="s">
        <v>919</v>
      </c>
      <c r="E497" s="29" t="s">
        <v>700</v>
      </c>
      <c r="F497" s="60">
        <f t="shared" si="79"/>
        <v>3</v>
      </c>
      <c r="G497" s="61">
        <f t="shared" si="79"/>
        <v>3</v>
      </c>
      <c r="H497" s="61">
        <f t="shared" si="79"/>
        <v>0</v>
      </c>
    </row>
    <row r="498" spans="1:8" s="36" customFormat="1" ht="12.75">
      <c r="A498" s="10" t="s">
        <v>385</v>
      </c>
      <c r="B498" s="35" t="s">
        <v>702</v>
      </c>
      <c r="C498" s="29" t="s">
        <v>550</v>
      </c>
      <c r="D498" s="29" t="s">
        <v>919</v>
      </c>
      <c r="E498" s="29" t="s">
        <v>701</v>
      </c>
      <c r="F498" s="60">
        <v>3</v>
      </c>
      <c r="G498" s="61">
        <v>3</v>
      </c>
      <c r="H498" s="61">
        <v>0</v>
      </c>
    </row>
    <row r="499" spans="1:8" s="36" customFormat="1" ht="76.5">
      <c r="A499" s="10" t="s">
        <v>386</v>
      </c>
      <c r="B499" s="77" t="s">
        <v>922</v>
      </c>
      <c r="C499" s="29" t="s">
        <v>550</v>
      </c>
      <c r="D499" s="29" t="s">
        <v>921</v>
      </c>
      <c r="E499" s="29"/>
      <c r="F499" s="60">
        <f aca="true" t="shared" si="80" ref="F499:H500">F500</f>
        <v>11.7</v>
      </c>
      <c r="G499" s="61">
        <f t="shared" si="80"/>
        <v>11.7</v>
      </c>
      <c r="H499" s="61">
        <f t="shared" si="80"/>
        <v>0</v>
      </c>
    </row>
    <row r="500" spans="1:8" s="36" customFormat="1" ht="25.5">
      <c r="A500" s="10" t="s">
        <v>1079</v>
      </c>
      <c r="B500" s="35" t="s">
        <v>66</v>
      </c>
      <c r="C500" s="29" t="s">
        <v>550</v>
      </c>
      <c r="D500" s="29" t="s">
        <v>921</v>
      </c>
      <c r="E500" s="29" t="s">
        <v>700</v>
      </c>
      <c r="F500" s="60">
        <f t="shared" si="80"/>
        <v>11.7</v>
      </c>
      <c r="G500" s="61">
        <f t="shared" si="80"/>
        <v>11.7</v>
      </c>
      <c r="H500" s="61">
        <f t="shared" si="80"/>
        <v>0</v>
      </c>
    </row>
    <row r="501" spans="1:8" s="36" customFormat="1" ht="12.75">
      <c r="A501" s="10" t="s">
        <v>1080</v>
      </c>
      <c r="B501" s="35" t="s">
        <v>702</v>
      </c>
      <c r="C501" s="29" t="s">
        <v>550</v>
      </c>
      <c r="D501" s="29" t="s">
        <v>921</v>
      </c>
      <c r="E501" s="29" t="s">
        <v>701</v>
      </c>
      <c r="F501" s="60">
        <v>11.7</v>
      </c>
      <c r="G501" s="60">
        <v>11.7</v>
      </c>
      <c r="H501" s="60">
        <v>0</v>
      </c>
    </row>
    <row r="502" spans="1:8" s="36" customFormat="1" ht="12.75">
      <c r="A502" s="10" t="s">
        <v>387</v>
      </c>
      <c r="B502" s="38" t="s">
        <v>603</v>
      </c>
      <c r="C502" s="39" t="s">
        <v>604</v>
      </c>
      <c r="D502" s="39" t="s">
        <v>698</v>
      </c>
      <c r="E502" s="39" t="s">
        <v>698</v>
      </c>
      <c r="F502" s="63">
        <f aca="true" t="shared" si="81" ref="F502:H507">F503</f>
        <v>160</v>
      </c>
      <c r="G502" s="64">
        <f t="shared" si="81"/>
        <v>160</v>
      </c>
      <c r="H502" s="64">
        <f t="shared" si="81"/>
        <v>160</v>
      </c>
    </row>
    <row r="503" spans="1:8" s="36" customFormat="1" ht="12.75">
      <c r="A503" s="10" t="s">
        <v>388</v>
      </c>
      <c r="B503" s="32" t="s">
        <v>605</v>
      </c>
      <c r="C503" s="33" t="s">
        <v>606</v>
      </c>
      <c r="D503" s="33" t="s">
        <v>698</v>
      </c>
      <c r="E503" s="33" t="s">
        <v>698</v>
      </c>
      <c r="F503" s="57">
        <f t="shared" si="81"/>
        <v>160</v>
      </c>
      <c r="G503" s="65">
        <f t="shared" si="81"/>
        <v>160</v>
      </c>
      <c r="H503" s="65">
        <f t="shared" si="81"/>
        <v>160</v>
      </c>
    </row>
    <row r="504" spans="1:8" s="36" customFormat="1" ht="25.5">
      <c r="A504" s="10" t="s">
        <v>389</v>
      </c>
      <c r="B504" s="37" t="s">
        <v>1</v>
      </c>
      <c r="C504" s="29" t="s">
        <v>606</v>
      </c>
      <c r="D504" s="31" t="s">
        <v>785</v>
      </c>
      <c r="E504" s="29"/>
      <c r="F504" s="58">
        <f t="shared" si="81"/>
        <v>160</v>
      </c>
      <c r="G504" s="56">
        <f t="shared" si="81"/>
        <v>160</v>
      </c>
      <c r="H504" s="56">
        <f t="shared" si="81"/>
        <v>160</v>
      </c>
    </row>
    <row r="505" spans="1:8" s="36" customFormat="1" ht="25.5">
      <c r="A505" s="10" t="s">
        <v>390</v>
      </c>
      <c r="B505" s="37" t="s">
        <v>27</v>
      </c>
      <c r="C505" s="29" t="s">
        <v>606</v>
      </c>
      <c r="D505" s="31" t="s">
        <v>826</v>
      </c>
      <c r="E505" s="29"/>
      <c r="F505" s="58">
        <f t="shared" si="81"/>
        <v>160</v>
      </c>
      <c r="G505" s="56">
        <f t="shared" si="81"/>
        <v>160</v>
      </c>
      <c r="H505" s="56">
        <f t="shared" si="81"/>
        <v>160</v>
      </c>
    </row>
    <row r="506" spans="1:8" s="36" customFormat="1" ht="127.5">
      <c r="A506" s="10" t="s">
        <v>686</v>
      </c>
      <c r="B506" s="35" t="s">
        <v>607</v>
      </c>
      <c r="C506" s="29" t="s">
        <v>606</v>
      </c>
      <c r="D506" s="31" t="s">
        <v>923</v>
      </c>
      <c r="E506" s="29"/>
      <c r="F506" s="58">
        <f t="shared" si="81"/>
        <v>160</v>
      </c>
      <c r="G506" s="56">
        <f t="shared" si="81"/>
        <v>160</v>
      </c>
      <c r="H506" s="56">
        <f t="shared" si="81"/>
        <v>160</v>
      </c>
    </row>
    <row r="507" spans="1:8" s="36" customFormat="1" ht="12.75">
      <c r="A507" s="10" t="s">
        <v>391</v>
      </c>
      <c r="B507" s="30" t="s">
        <v>678</v>
      </c>
      <c r="C507" s="29" t="s">
        <v>606</v>
      </c>
      <c r="D507" s="31" t="s">
        <v>923</v>
      </c>
      <c r="E507" s="29" t="s">
        <v>686</v>
      </c>
      <c r="F507" s="58">
        <f t="shared" si="81"/>
        <v>160</v>
      </c>
      <c r="G507" s="56">
        <f t="shared" si="81"/>
        <v>160</v>
      </c>
      <c r="H507" s="56">
        <f t="shared" si="81"/>
        <v>160</v>
      </c>
    </row>
    <row r="508" spans="1:8" s="36" customFormat="1" ht="12.75">
      <c r="A508" s="10" t="s">
        <v>392</v>
      </c>
      <c r="B508" s="35" t="s">
        <v>608</v>
      </c>
      <c r="C508" s="29" t="s">
        <v>606</v>
      </c>
      <c r="D508" s="31" t="s">
        <v>923</v>
      </c>
      <c r="E508" s="29" t="s">
        <v>609</v>
      </c>
      <c r="F508" s="60">
        <v>160</v>
      </c>
      <c r="G508" s="61">
        <v>160</v>
      </c>
      <c r="H508" s="61">
        <v>160</v>
      </c>
    </row>
    <row r="509" spans="1:8" s="36" customFormat="1" ht="12.75">
      <c r="A509" s="10" t="s">
        <v>393</v>
      </c>
      <c r="B509" s="38" t="s">
        <v>679</v>
      </c>
      <c r="C509" s="39" t="s">
        <v>670</v>
      </c>
      <c r="D509" s="39" t="s">
        <v>698</v>
      </c>
      <c r="E509" s="39" t="s">
        <v>698</v>
      </c>
      <c r="F509" s="63">
        <f>F510+F516+F526+F568+F583</f>
        <v>30901.199999999997</v>
      </c>
      <c r="G509" s="63">
        <f>G510+G516+G526+G568+G583</f>
        <v>29301.299999999996</v>
      </c>
      <c r="H509" s="63">
        <f>H510+H516+H526+H568+H583</f>
        <v>29301.299999999996</v>
      </c>
    </row>
    <row r="510" spans="1:8" s="36" customFormat="1" ht="12.75">
      <c r="A510" s="10" t="s">
        <v>394</v>
      </c>
      <c r="B510" s="19" t="s">
        <v>610</v>
      </c>
      <c r="C510" s="12" t="s">
        <v>611</v>
      </c>
      <c r="D510" s="12" t="s">
        <v>698</v>
      </c>
      <c r="E510" s="12" t="s">
        <v>698</v>
      </c>
      <c r="F510" s="57">
        <f aca="true" t="shared" si="82" ref="F510:H514">F511</f>
        <v>960</v>
      </c>
      <c r="G510" s="57">
        <f t="shared" si="82"/>
        <v>710</v>
      </c>
      <c r="H510" s="57">
        <f t="shared" si="82"/>
        <v>710</v>
      </c>
    </row>
    <row r="511" spans="1:8" s="36" customFormat="1" ht="25.5">
      <c r="A511" s="10" t="s">
        <v>395</v>
      </c>
      <c r="B511" s="8" t="s">
        <v>612</v>
      </c>
      <c r="C511" s="10" t="s">
        <v>611</v>
      </c>
      <c r="D511" s="10" t="s">
        <v>975</v>
      </c>
      <c r="E511" s="10"/>
      <c r="F511" s="58">
        <f t="shared" si="82"/>
        <v>960</v>
      </c>
      <c r="G511" s="58">
        <f t="shared" si="82"/>
        <v>710</v>
      </c>
      <c r="H511" s="58">
        <f t="shared" si="82"/>
        <v>710</v>
      </c>
    </row>
    <row r="512" spans="1:8" s="36" customFormat="1" ht="25.5">
      <c r="A512" s="10" t="s">
        <v>396</v>
      </c>
      <c r="B512" s="37" t="s">
        <v>613</v>
      </c>
      <c r="C512" s="29" t="s">
        <v>611</v>
      </c>
      <c r="D512" s="29" t="s">
        <v>976</v>
      </c>
      <c r="E512" s="29"/>
      <c r="F512" s="58">
        <f t="shared" si="82"/>
        <v>960</v>
      </c>
      <c r="G512" s="56">
        <f t="shared" si="82"/>
        <v>710</v>
      </c>
      <c r="H512" s="56">
        <f t="shared" si="82"/>
        <v>710</v>
      </c>
    </row>
    <row r="513" spans="1:8" s="36" customFormat="1" ht="76.5">
      <c r="A513" s="10" t="s">
        <v>397</v>
      </c>
      <c r="B513" s="43" t="s">
        <v>614</v>
      </c>
      <c r="C513" s="29" t="s">
        <v>611</v>
      </c>
      <c r="D513" s="29" t="s">
        <v>977</v>
      </c>
      <c r="E513" s="29"/>
      <c r="F513" s="58">
        <f t="shared" si="82"/>
        <v>960</v>
      </c>
      <c r="G513" s="56">
        <f t="shared" si="82"/>
        <v>710</v>
      </c>
      <c r="H513" s="56">
        <f t="shared" si="82"/>
        <v>710</v>
      </c>
    </row>
    <row r="514" spans="1:8" s="36" customFormat="1" ht="12.75">
      <c r="A514" s="10" t="s">
        <v>398</v>
      </c>
      <c r="B514" s="30" t="s">
        <v>615</v>
      </c>
      <c r="C514" s="29" t="s">
        <v>611</v>
      </c>
      <c r="D514" s="29" t="s">
        <v>977</v>
      </c>
      <c r="E514" s="29" t="s">
        <v>616</v>
      </c>
      <c r="F514" s="58">
        <f t="shared" si="82"/>
        <v>960</v>
      </c>
      <c r="G514" s="56">
        <f t="shared" si="82"/>
        <v>710</v>
      </c>
      <c r="H514" s="56">
        <f t="shared" si="82"/>
        <v>710</v>
      </c>
    </row>
    <row r="515" spans="1:8" s="36" customFormat="1" ht="12.75">
      <c r="A515" s="10" t="s">
        <v>399</v>
      </c>
      <c r="B515" s="30" t="s">
        <v>617</v>
      </c>
      <c r="C515" s="29" t="s">
        <v>611</v>
      </c>
      <c r="D515" s="29" t="s">
        <v>977</v>
      </c>
      <c r="E515" s="29" t="s">
        <v>618</v>
      </c>
      <c r="F515" s="60">
        <v>960</v>
      </c>
      <c r="G515" s="61">
        <v>710</v>
      </c>
      <c r="H515" s="61">
        <v>710</v>
      </c>
    </row>
    <row r="516" spans="1:8" s="36" customFormat="1" ht="12.75">
      <c r="A516" s="10" t="s">
        <v>709</v>
      </c>
      <c r="B516" s="32" t="s">
        <v>619</v>
      </c>
      <c r="C516" s="33" t="s">
        <v>620</v>
      </c>
      <c r="D516" s="33" t="s">
        <v>698</v>
      </c>
      <c r="E516" s="33" t="s">
        <v>698</v>
      </c>
      <c r="F516" s="57">
        <f>F517</f>
        <v>15374.5</v>
      </c>
      <c r="G516" s="57">
        <f>G517</f>
        <v>15374.6</v>
      </c>
      <c r="H516" s="57">
        <f>H517</f>
        <v>15374.6</v>
      </c>
    </row>
    <row r="517" spans="1:8" s="36" customFormat="1" ht="25.5">
      <c r="A517" s="10" t="s">
        <v>400</v>
      </c>
      <c r="B517" s="37" t="s">
        <v>612</v>
      </c>
      <c r="C517" s="29" t="s">
        <v>620</v>
      </c>
      <c r="D517" s="29" t="s">
        <v>975</v>
      </c>
      <c r="E517" s="29"/>
      <c r="F517" s="58">
        <f>F518+F522</f>
        <v>15374.5</v>
      </c>
      <c r="G517" s="58">
        <f>G518+G522</f>
        <v>15374.6</v>
      </c>
      <c r="H517" s="58">
        <f>H518+H522</f>
        <v>15374.6</v>
      </c>
    </row>
    <row r="518" spans="1:8" s="36" customFormat="1" ht="25.5">
      <c r="A518" s="10" t="s">
        <v>401</v>
      </c>
      <c r="B518" s="37" t="s">
        <v>735</v>
      </c>
      <c r="C518" s="29" t="s">
        <v>620</v>
      </c>
      <c r="D518" s="29" t="s">
        <v>976</v>
      </c>
      <c r="E518" s="29"/>
      <c r="F518" s="58">
        <f>F519</f>
        <v>160.8</v>
      </c>
      <c r="G518" s="56">
        <f>G520</f>
        <v>160.9</v>
      </c>
      <c r="H518" s="56">
        <f>H520</f>
        <v>160.9</v>
      </c>
    </row>
    <row r="519" spans="1:8" s="36" customFormat="1" ht="89.25">
      <c r="A519" s="10" t="s">
        <v>402</v>
      </c>
      <c r="B519" s="53" t="s">
        <v>738</v>
      </c>
      <c r="C519" s="29" t="s">
        <v>620</v>
      </c>
      <c r="D519" s="29" t="s">
        <v>978</v>
      </c>
      <c r="E519" s="29"/>
      <c r="F519" s="58">
        <f>F520</f>
        <v>160.8</v>
      </c>
      <c r="G519" s="58">
        <f>G520</f>
        <v>160.9</v>
      </c>
      <c r="H519" s="58">
        <f>H520</f>
        <v>160.9</v>
      </c>
    </row>
    <row r="520" spans="1:8" s="36" customFormat="1" ht="25.5">
      <c r="A520" s="10" t="s">
        <v>403</v>
      </c>
      <c r="B520" s="35" t="s">
        <v>66</v>
      </c>
      <c r="C520" s="29" t="s">
        <v>620</v>
      </c>
      <c r="D520" s="29" t="s">
        <v>978</v>
      </c>
      <c r="E520" s="29" t="s">
        <v>700</v>
      </c>
      <c r="F520" s="58">
        <f>F521</f>
        <v>160.8</v>
      </c>
      <c r="G520" s="56">
        <f>G521</f>
        <v>160.9</v>
      </c>
      <c r="H520" s="56">
        <f>H521</f>
        <v>160.9</v>
      </c>
    </row>
    <row r="521" spans="1:8" s="36" customFormat="1" ht="12.75">
      <c r="A521" s="10" t="s">
        <v>404</v>
      </c>
      <c r="B521" s="6" t="s">
        <v>702</v>
      </c>
      <c r="C521" s="29" t="s">
        <v>620</v>
      </c>
      <c r="D521" s="29" t="s">
        <v>978</v>
      </c>
      <c r="E521" s="29" t="s">
        <v>701</v>
      </c>
      <c r="F521" s="58">
        <v>160.8</v>
      </c>
      <c r="G521" s="58">
        <v>160.9</v>
      </c>
      <c r="H521" s="58">
        <v>160.9</v>
      </c>
    </row>
    <row r="522" spans="1:8" s="36" customFormat="1" ht="25.5">
      <c r="A522" s="10" t="s">
        <v>405</v>
      </c>
      <c r="B522" s="37" t="s">
        <v>621</v>
      </c>
      <c r="C522" s="29" t="s">
        <v>620</v>
      </c>
      <c r="D522" s="29" t="s">
        <v>979</v>
      </c>
      <c r="E522" s="29"/>
      <c r="F522" s="58">
        <f aca="true" t="shared" si="83" ref="F522:H524">F523</f>
        <v>15213.7</v>
      </c>
      <c r="G522" s="56">
        <f t="shared" si="83"/>
        <v>15213.7</v>
      </c>
      <c r="H522" s="56">
        <f t="shared" si="83"/>
        <v>15213.7</v>
      </c>
    </row>
    <row r="523" spans="1:8" s="36" customFormat="1" ht="102">
      <c r="A523" s="10" t="s">
        <v>406</v>
      </c>
      <c r="B523" s="35" t="s">
        <v>39</v>
      </c>
      <c r="C523" s="29" t="s">
        <v>620</v>
      </c>
      <c r="D523" s="29" t="s">
        <v>980</v>
      </c>
      <c r="E523" s="29"/>
      <c r="F523" s="58">
        <f t="shared" si="83"/>
        <v>15213.7</v>
      </c>
      <c r="G523" s="56">
        <f t="shared" si="83"/>
        <v>15213.7</v>
      </c>
      <c r="H523" s="56">
        <f t="shared" si="83"/>
        <v>15213.7</v>
      </c>
    </row>
    <row r="524" spans="1:8" s="36" customFormat="1" ht="25.5">
      <c r="A524" s="10" t="s">
        <v>407</v>
      </c>
      <c r="B524" s="35" t="s">
        <v>66</v>
      </c>
      <c r="C524" s="29" t="s">
        <v>620</v>
      </c>
      <c r="D524" s="29" t="s">
        <v>980</v>
      </c>
      <c r="E524" s="29" t="s">
        <v>700</v>
      </c>
      <c r="F524" s="58">
        <f t="shared" si="83"/>
        <v>15213.7</v>
      </c>
      <c r="G524" s="56">
        <f t="shared" si="83"/>
        <v>15213.7</v>
      </c>
      <c r="H524" s="56">
        <f t="shared" si="83"/>
        <v>15213.7</v>
      </c>
    </row>
    <row r="525" spans="1:8" s="36" customFormat="1" ht="12.75">
      <c r="A525" s="10" t="s">
        <v>408</v>
      </c>
      <c r="B525" s="35" t="s">
        <v>702</v>
      </c>
      <c r="C525" s="29" t="s">
        <v>620</v>
      </c>
      <c r="D525" s="29" t="s">
        <v>980</v>
      </c>
      <c r="E525" s="29" t="s">
        <v>701</v>
      </c>
      <c r="F525" s="60">
        <v>15213.7</v>
      </c>
      <c r="G525" s="61">
        <v>15213.7</v>
      </c>
      <c r="H525" s="61">
        <v>15213.7</v>
      </c>
    </row>
    <row r="526" spans="1:8" s="36" customFormat="1" ht="12.75">
      <c r="A526" s="10" t="s">
        <v>609</v>
      </c>
      <c r="B526" s="32" t="s">
        <v>40</v>
      </c>
      <c r="C526" s="33" t="s">
        <v>41</v>
      </c>
      <c r="D526" s="33"/>
      <c r="E526" s="33"/>
      <c r="F526" s="62">
        <f>F527+F558+F543+F563</f>
        <v>6795.499999999999</v>
      </c>
      <c r="G526" s="62">
        <f>G527+G558+G543+G563</f>
        <v>5445.499999999999</v>
      </c>
      <c r="H526" s="62">
        <f>H527+H558+H543+H563</f>
        <v>5445.499999999999</v>
      </c>
    </row>
    <row r="527" spans="1:8" s="36" customFormat="1" ht="25.5">
      <c r="A527" s="10" t="s">
        <v>409</v>
      </c>
      <c r="B527" s="37" t="s">
        <v>64</v>
      </c>
      <c r="C527" s="29" t="s">
        <v>41</v>
      </c>
      <c r="D527" s="29" t="s">
        <v>885</v>
      </c>
      <c r="E527" s="29"/>
      <c r="F527" s="60">
        <f>F528+F539</f>
        <v>4991.099999999999</v>
      </c>
      <c r="G527" s="60">
        <f>G528+G539</f>
        <v>4991.099999999999</v>
      </c>
      <c r="H527" s="60">
        <f>H528+H539</f>
        <v>4991.099999999999</v>
      </c>
    </row>
    <row r="528" spans="1:8" s="36" customFormat="1" ht="25.5">
      <c r="A528" s="10" t="s">
        <v>410</v>
      </c>
      <c r="B528" s="37" t="s">
        <v>65</v>
      </c>
      <c r="C528" s="29" t="s">
        <v>41</v>
      </c>
      <c r="D528" s="29" t="s">
        <v>945</v>
      </c>
      <c r="E528" s="29"/>
      <c r="F528" s="58">
        <f>F529+F532</f>
        <v>4841.099999999999</v>
      </c>
      <c r="G528" s="56">
        <f>G529+G532</f>
        <v>4841.099999999999</v>
      </c>
      <c r="H528" s="56">
        <f>H529+H532</f>
        <v>4841.099999999999</v>
      </c>
    </row>
    <row r="529" spans="1:8" s="36" customFormat="1" ht="127.5">
      <c r="A529" s="10" t="s">
        <v>411</v>
      </c>
      <c r="B529" s="35" t="s">
        <v>42</v>
      </c>
      <c r="C529" s="29" t="s">
        <v>41</v>
      </c>
      <c r="D529" s="29" t="s">
        <v>981</v>
      </c>
      <c r="E529" s="29"/>
      <c r="F529" s="58">
        <f aca="true" t="shared" si="84" ref="F529:H530">F530</f>
        <v>25.2</v>
      </c>
      <c r="G529" s="58">
        <f t="shared" si="84"/>
        <v>25.2</v>
      </c>
      <c r="H529" s="58">
        <f t="shared" si="84"/>
        <v>25.2</v>
      </c>
    </row>
    <row r="530" spans="1:8" s="36" customFormat="1" ht="25.5">
      <c r="A530" s="10" t="s">
        <v>412</v>
      </c>
      <c r="B530" s="35" t="s">
        <v>66</v>
      </c>
      <c r="C530" s="29" t="s">
        <v>41</v>
      </c>
      <c r="D530" s="29" t="s">
        <v>981</v>
      </c>
      <c r="E530" s="29" t="s">
        <v>700</v>
      </c>
      <c r="F530" s="58">
        <f t="shared" si="84"/>
        <v>25.2</v>
      </c>
      <c r="G530" s="56">
        <f t="shared" si="84"/>
        <v>25.2</v>
      </c>
      <c r="H530" s="56">
        <f t="shared" si="84"/>
        <v>25.2</v>
      </c>
    </row>
    <row r="531" spans="1:8" s="36" customFormat="1" ht="12.75">
      <c r="A531" s="10" t="s">
        <v>413</v>
      </c>
      <c r="B531" s="35" t="s">
        <v>702</v>
      </c>
      <c r="C531" s="29" t="s">
        <v>41</v>
      </c>
      <c r="D531" s="29" t="s">
        <v>981</v>
      </c>
      <c r="E531" s="29" t="s">
        <v>701</v>
      </c>
      <c r="F531" s="60">
        <v>25.2</v>
      </c>
      <c r="G531" s="61">
        <v>25.2</v>
      </c>
      <c r="H531" s="61">
        <v>25.2</v>
      </c>
    </row>
    <row r="532" spans="1:8" s="36" customFormat="1" ht="89.25">
      <c r="A532" s="10" t="s">
        <v>414</v>
      </c>
      <c r="B532" s="35" t="s">
        <v>211</v>
      </c>
      <c r="C532" s="29" t="s">
        <v>41</v>
      </c>
      <c r="D532" s="29" t="s">
        <v>982</v>
      </c>
      <c r="E532" s="29"/>
      <c r="F532" s="58">
        <f>F533+F537+F535</f>
        <v>4815.9</v>
      </c>
      <c r="G532" s="58">
        <f>G533+G537+G535</f>
        <v>4815.9</v>
      </c>
      <c r="H532" s="58">
        <f>H533+H537+H535</f>
        <v>4815.9</v>
      </c>
    </row>
    <row r="533" spans="1:8" s="36" customFormat="1" ht="25.5">
      <c r="A533" s="10" t="s">
        <v>415</v>
      </c>
      <c r="B533" s="35" t="s">
        <v>683</v>
      </c>
      <c r="C533" s="29" t="s">
        <v>41</v>
      </c>
      <c r="D533" s="29" t="s">
        <v>982</v>
      </c>
      <c r="E533" s="29" t="s">
        <v>674</v>
      </c>
      <c r="F533" s="58">
        <f>F534</f>
        <v>2612.9</v>
      </c>
      <c r="G533" s="56">
        <f>G534</f>
        <v>2612.9</v>
      </c>
      <c r="H533" s="56">
        <f>H534</f>
        <v>2612.9</v>
      </c>
    </row>
    <row r="534" spans="1:8" s="36" customFormat="1" ht="25.5">
      <c r="A534" s="10" t="s">
        <v>416</v>
      </c>
      <c r="B534" s="35" t="s">
        <v>684</v>
      </c>
      <c r="C534" s="29" t="s">
        <v>41</v>
      </c>
      <c r="D534" s="29" t="s">
        <v>982</v>
      </c>
      <c r="E534" s="29" t="s">
        <v>667</v>
      </c>
      <c r="F534" s="60">
        <v>2612.9</v>
      </c>
      <c r="G534" s="60">
        <v>2612.9</v>
      </c>
      <c r="H534" s="60">
        <v>2612.9</v>
      </c>
    </row>
    <row r="535" spans="1:8" s="36" customFormat="1" ht="12.75">
      <c r="A535" s="10" t="s">
        <v>417</v>
      </c>
      <c r="B535" s="30" t="s">
        <v>615</v>
      </c>
      <c r="C535" s="29" t="s">
        <v>41</v>
      </c>
      <c r="D535" s="29" t="s">
        <v>982</v>
      </c>
      <c r="E535" s="29" t="s">
        <v>616</v>
      </c>
      <c r="F535" s="58">
        <f>F536</f>
        <v>154</v>
      </c>
      <c r="G535" s="58">
        <f>G536</f>
        <v>154</v>
      </c>
      <c r="H535" s="58">
        <f>H536</f>
        <v>154</v>
      </c>
    </row>
    <row r="536" spans="1:8" s="36" customFormat="1" ht="25.5">
      <c r="A536" s="10" t="s">
        <v>30</v>
      </c>
      <c r="B536" s="30" t="s">
        <v>43</v>
      </c>
      <c r="C536" s="29" t="s">
        <v>41</v>
      </c>
      <c r="D536" s="29" t="s">
        <v>982</v>
      </c>
      <c r="E536" s="29" t="s">
        <v>44</v>
      </c>
      <c r="F536" s="60">
        <v>154</v>
      </c>
      <c r="G536" s="61">
        <v>154</v>
      </c>
      <c r="H536" s="61">
        <v>154</v>
      </c>
    </row>
    <row r="537" spans="1:8" s="36" customFormat="1" ht="25.5">
      <c r="A537" s="10" t="s">
        <v>418</v>
      </c>
      <c r="B537" s="35" t="s">
        <v>66</v>
      </c>
      <c r="C537" s="29" t="s">
        <v>41</v>
      </c>
      <c r="D537" s="29" t="s">
        <v>982</v>
      </c>
      <c r="E537" s="29" t="s">
        <v>700</v>
      </c>
      <c r="F537" s="58">
        <f>F538</f>
        <v>2049</v>
      </c>
      <c r="G537" s="56">
        <f>G538</f>
        <v>2049</v>
      </c>
      <c r="H537" s="56">
        <f>H538</f>
        <v>2049</v>
      </c>
    </row>
    <row r="538" spans="1:8" s="36" customFormat="1" ht="12.75">
      <c r="A538" s="10" t="s">
        <v>419</v>
      </c>
      <c r="B538" s="35" t="s">
        <v>702</v>
      </c>
      <c r="C538" s="29" t="s">
        <v>41</v>
      </c>
      <c r="D538" s="29" t="s">
        <v>982</v>
      </c>
      <c r="E538" s="29" t="s">
        <v>701</v>
      </c>
      <c r="F538" s="60">
        <v>2049</v>
      </c>
      <c r="G538" s="61">
        <v>2049</v>
      </c>
      <c r="H538" s="61">
        <v>2049</v>
      </c>
    </row>
    <row r="539" spans="1:8" s="36" customFormat="1" ht="25.5">
      <c r="A539" s="10" t="s">
        <v>563</v>
      </c>
      <c r="B539" s="37" t="s">
        <v>23</v>
      </c>
      <c r="C539" s="29" t="s">
        <v>41</v>
      </c>
      <c r="D539" s="29" t="s">
        <v>930</v>
      </c>
      <c r="E539" s="29"/>
      <c r="F539" s="60">
        <f aca="true" t="shared" si="85" ref="F539:H541">F540</f>
        <v>150</v>
      </c>
      <c r="G539" s="61">
        <f t="shared" si="85"/>
        <v>150</v>
      </c>
      <c r="H539" s="61">
        <f t="shared" si="85"/>
        <v>150</v>
      </c>
    </row>
    <row r="540" spans="1:8" s="36" customFormat="1" ht="63.75">
      <c r="A540" s="10" t="s">
        <v>564</v>
      </c>
      <c r="B540" s="35" t="s">
        <v>212</v>
      </c>
      <c r="C540" s="29" t="s">
        <v>41</v>
      </c>
      <c r="D540" s="29" t="s">
        <v>983</v>
      </c>
      <c r="E540" s="29"/>
      <c r="F540" s="60">
        <f t="shared" si="85"/>
        <v>150</v>
      </c>
      <c r="G540" s="61">
        <f t="shared" si="85"/>
        <v>150</v>
      </c>
      <c r="H540" s="61">
        <f t="shared" si="85"/>
        <v>150</v>
      </c>
    </row>
    <row r="541" spans="1:8" s="36" customFormat="1" ht="12.75">
      <c r="A541" s="10" t="s">
        <v>565</v>
      </c>
      <c r="B541" s="30" t="s">
        <v>615</v>
      </c>
      <c r="C541" s="29" t="s">
        <v>41</v>
      </c>
      <c r="D541" s="29" t="s">
        <v>983</v>
      </c>
      <c r="E541" s="29" t="s">
        <v>616</v>
      </c>
      <c r="F541" s="60">
        <f t="shared" si="85"/>
        <v>150</v>
      </c>
      <c r="G541" s="61">
        <f t="shared" si="85"/>
        <v>150</v>
      </c>
      <c r="H541" s="61">
        <f t="shared" si="85"/>
        <v>150</v>
      </c>
    </row>
    <row r="542" spans="1:8" s="36" customFormat="1" ht="25.5">
      <c r="A542" s="10" t="s">
        <v>566</v>
      </c>
      <c r="B542" s="30" t="s">
        <v>43</v>
      </c>
      <c r="C542" s="29" t="s">
        <v>41</v>
      </c>
      <c r="D542" s="29" t="s">
        <v>983</v>
      </c>
      <c r="E542" s="29" t="s">
        <v>44</v>
      </c>
      <c r="F542" s="60">
        <v>150</v>
      </c>
      <c r="G542" s="61">
        <v>150</v>
      </c>
      <c r="H542" s="61">
        <v>150</v>
      </c>
    </row>
    <row r="543" spans="1:8" s="36" customFormat="1" ht="25.5">
      <c r="A543" s="10" t="s">
        <v>567</v>
      </c>
      <c r="B543" s="37" t="s">
        <v>612</v>
      </c>
      <c r="C543" s="29" t="s">
        <v>41</v>
      </c>
      <c r="D543" s="29" t="s">
        <v>975</v>
      </c>
      <c r="E543" s="29"/>
      <c r="F543" s="58">
        <f>F544+F554</f>
        <v>454.4</v>
      </c>
      <c r="G543" s="58">
        <f>G544+G554</f>
        <v>454.4</v>
      </c>
      <c r="H543" s="58">
        <f>H544+H554</f>
        <v>454.4</v>
      </c>
    </row>
    <row r="544" spans="1:8" s="36" customFormat="1" ht="25.5">
      <c r="A544" s="10" t="s">
        <v>568</v>
      </c>
      <c r="B544" s="37" t="s">
        <v>613</v>
      </c>
      <c r="C544" s="29" t="s">
        <v>41</v>
      </c>
      <c r="D544" s="29" t="s">
        <v>976</v>
      </c>
      <c r="E544" s="29"/>
      <c r="F544" s="58">
        <f>F545+F548+F551</f>
        <v>400</v>
      </c>
      <c r="G544" s="58">
        <f>G545+G548+G551</f>
        <v>400</v>
      </c>
      <c r="H544" s="58">
        <f>H545+H548+H551</f>
        <v>400</v>
      </c>
    </row>
    <row r="545" spans="1:8" s="36" customFormat="1" ht="76.5">
      <c r="A545" s="10" t="s">
        <v>569</v>
      </c>
      <c r="B545" s="43" t="s">
        <v>554</v>
      </c>
      <c r="C545" s="29" t="s">
        <v>41</v>
      </c>
      <c r="D545" s="29" t="s">
        <v>984</v>
      </c>
      <c r="E545" s="29"/>
      <c r="F545" s="58">
        <f aca="true" t="shared" si="86" ref="F545:H546">F546</f>
        <v>25</v>
      </c>
      <c r="G545" s="56">
        <f t="shared" si="86"/>
        <v>25</v>
      </c>
      <c r="H545" s="56">
        <f t="shared" si="86"/>
        <v>25</v>
      </c>
    </row>
    <row r="546" spans="1:8" s="36" customFormat="1" ht="12.75">
      <c r="A546" s="10" t="s">
        <v>685</v>
      </c>
      <c r="B546" s="30" t="s">
        <v>615</v>
      </c>
      <c r="C546" s="29" t="s">
        <v>41</v>
      </c>
      <c r="D546" s="29" t="s">
        <v>984</v>
      </c>
      <c r="E546" s="29" t="s">
        <v>616</v>
      </c>
      <c r="F546" s="58">
        <f t="shared" si="86"/>
        <v>25</v>
      </c>
      <c r="G546" s="56">
        <f t="shared" si="86"/>
        <v>25</v>
      </c>
      <c r="H546" s="56">
        <f t="shared" si="86"/>
        <v>25</v>
      </c>
    </row>
    <row r="547" spans="1:8" s="36" customFormat="1" ht="25.5">
      <c r="A547" s="10" t="s">
        <v>570</v>
      </c>
      <c r="B547" s="30" t="s">
        <v>43</v>
      </c>
      <c r="C547" s="29" t="s">
        <v>41</v>
      </c>
      <c r="D547" s="29" t="s">
        <v>984</v>
      </c>
      <c r="E547" s="29" t="s">
        <v>44</v>
      </c>
      <c r="F547" s="60">
        <v>25</v>
      </c>
      <c r="G547" s="61">
        <v>25</v>
      </c>
      <c r="H547" s="61">
        <v>25</v>
      </c>
    </row>
    <row r="548" spans="1:8" s="36" customFormat="1" ht="63.75">
      <c r="A548" s="10" t="s">
        <v>571</v>
      </c>
      <c r="B548" s="43" t="s">
        <v>555</v>
      </c>
      <c r="C548" s="29" t="s">
        <v>41</v>
      </c>
      <c r="D548" s="29" t="s">
        <v>985</v>
      </c>
      <c r="E548" s="29"/>
      <c r="F548" s="58">
        <f aca="true" t="shared" si="87" ref="F548:H549">F549</f>
        <v>350</v>
      </c>
      <c r="G548" s="56">
        <f t="shared" si="87"/>
        <v>350</v>
      </c>
      <c r="H548" s="56">
        <f t="shared" si="87"/>
        <v>350</v>
      </c>
    </row>
    <row r="549" spans="1:8" s="36" customFormat="1" ht="12.75">
      <c r="A549" s="10" t="s">
        <v>572</v>
      </c>
      <c r="B549" s="30" t="s">
        <v>615</v>
      </c>
      <c r="C549" s="29" t="s">
        <v>41</v>
      </c>
      <c r="D549" s="29" t="s">
        <v>985</v>
      </c>
      <c r="E549" s="29" t="s">
        <v>616</v>
      </c>
      <c r="F549" s="58">
        <f t="shared" si="87"/>
        <v>350</v>
      </c>
      <c r="G549" s="56">
        <f t="shared" si="87"/>
        <v>350</v>
      </c>
      <c r="H549" s="56">
        <f t="shared" si="87"/>
        <v>350</v>
      </c>
    </row>
    <row r="550" spans="1:8" s="36" customFormat="1" ht="25.5">
      <c r="A550" s="10" t="s">
        <v>420</v>
      </c>
      <c r="B550" s="30" t="s">
        <v>43</v>
      </c>
      <c r="C550" s="29" t="s">
        <v>41</v>
      </c>
      <c r="D550" s="29" t="s">
        <v>985</v>
      </c>
      <c r="E550" s="29" t="s">
        <v>44</v>
      </c>
      <c r="F550" s="60">
        <v>350</v>
      </c>
      <c r="G550" s="61">
        <v>350</v>
      </c>
      <c r="H550" s="61">
        <v>350</v>
      </c>
    </row>
    <row r="551" spans="1:8" s="36" customFormat="1" ht="12.75">
      <c r="A551" s="10" t="s">
        <v>421</v>
      </c>
      <c r="B551" s="30" t="s">
        <v>12</v>
      </c>
      <c r="C551" s="29" t="s">
        <v>41</v>
      </c>
      <c r="D551" s="29" t="s">
        <v>986</v>
      </c>
      <c r="E551" s="29"/>
      <c r="F551" s="60">
        <f aca="true" t="shared" si="88" ref="F551:H552">F552</f>
        <v>25</v>
      </c>
      <c r="G551" s="61">
        <f t="shared" si="88"/>
        <v>25</v>
      </c>
      <c r="H551" s="61">
        <f t="shared" si="88"/>
        <v>25</v>
      </c>
    </row>
    <row r="552" spans="1:8" s="36" customFormat="1" ht="12.75">
      <c r="A552" s="10" t="s">
        <v>422</v>
      </c>
      <c r="B552" s="30" t="s">
        <v>615</v>
      </c>
      <c r="C552" s="29" t="s">
        <v>41</v>
      </c>
      <c r="D552" s="29" t="s">
        <v>986</v>
      </c>
      <c r="E552" s="29" t="s">
        <v>616</v>
      </c>
      <c r="F552" s="60">
        <f t="shared" si="88"/>
        <v>25</v>
      </c>
      <c r="G552" s="61">
        <f t="shared" si="88"/>
        <v>25</v>
      </c>
      <c r="H552" s="61">
        <f t="shared" si="88"/>
        <v>25</v>
      </c>
    </row>
    <row r="553" spans="1:8" s="36" customFormat="1" ht="12.75">
      <c r="A553" s="10" t="s">
        <v>623</v>
      </c>
      <c r="B553" s="30" t="s">
        <v>617</v>
      </c>
      <c r="C553" s="29" t="s">
        <v>41</v>
      </c>
      <c r="D553" s="29" t="s">
        <v>986</v>
      </c>
      <c r="E553" s="29" t="s">
        <v>618</v>
      </c>
      <c r="F553" s="60">
        <v>25</v>
      </c>
      <c r="G553" s="61">
        <v>25</v>
      </c>
      <c r="H553" s="61">
        <v>25</v>
      </c>
    </row>
    <row r="554" spans="1:8" s="36" customFormat="1" ht="12.75">
      <c r="A554" s="10" t="s">
        <v>624</v>
      </c>
      <c r="B554" s="37" t="s">
        <v>993</v>
      </c>
      <c r="C554" s="29" t="s">
        <v>41</v>
      </c>
      <c r="D554" s="29" t="s">
        <v>995</v>
      </c>
      <c r="E554" s="29"/>
      <c r="F554" s="60">
        <f aca="true" t="shared" si="89" ref="F554:H556">SUM(F555)</f>
        <v>54.4</v>
      </c>
      <c r="G554" s="60">
        <f t="shared" si="89"/>
        <v>54.4</v>
      </c>
      <c r="H554" s="60">
        <f t="shared" si="89"/>
        <v>54.4</v>
      </c>
    </row>
    <row r="555" spans="1:8" s="36" customFormat="1" ht="12.75">
      <c r="A555" s="10" t="s">
        <v>625</v>
      </c>
      <c r="B555" s="81" t="s">
        <v>994</v>
      </c>
      <c r="C555" s="29" t="s">
        <v>41</v>
      </c>
      <c r="D555" s="29" t="s">
        <v>996</v>
      </c>
      <c r="E555" s="29"/>
      <c r="F555" s="60">
        <f t="shared" si="89"/>
        <v>54.4</v>
      </c>
      <c r="G555" s="60">
        <f t="shared" si="89"/>
        <v>54.4</v>
      </c>
      <c r="H555" s="60">
        <f t="shared" si="89"/>
        <v>54.4</v>
      </c>
    </row>
    <row r="556" spans="1:8" s="36" customFormat="1" ht="25.5">
      <c r="A556" s="10" t="s">
        <v>626</v>
      </c>
      <c r="B556" s="35" t="s">
        <v>683</v>
      </c>
      <c r="C556" s="29" t="s">
        <v>41</v>
      </c>
      <c r="D556" s="29" t="s">
        <v>996</v>
      </c>
      <c r="E556" s="29" t="s">
        <v>674</v>
      </c>
      <c r="F556" s="60">
        <f t="shared" si="89"/>
        <v>54.4</v>
      </c>
      <c r="G556" s="60">
        <f t="shared" si="89"/>
        <v>54.4</v>
      </c>
      <c r="H556" s="60">
        <f t="shared" si="89"/>
        <v>54.4</v>
      </c>
    </row>
    <row r="557" spans="1:8" s="36" customFormat="1" ht="25.5">
      <c r="A557" s="10" t="s">
        <v>627</v>
      </c>
      <c r="B557" s="35" t="s">
        <v>684</v>
      </c>
      <c r="C557" s="29" t="s">
        <v>41</v>
      </c>
      <c r="D557" s="29" t="s">
        <v>996</v>
      </c>
      <c r="E557" s="29" t="s">
        <v>667</v>
      </c>
      <c r="F557" s="60">
        <v>54.4</v>
      </c>
      <c r="G557" s="61">
        <v>54.4</v>
      </c>
      <c r="H557" s="61">
        <v>54.4</v>
      </c>
    </row>
    <row r="558" spans="1:8" s="36" customFormat="1" ht="25.5">
      <c r="A558" s="10" t="s">
        <v>628</v>
      </c>
      <c r="B558" s="35" t="s">
        <v>641</v>
      </c>
      <c r="C558" s="29" t="s">
        <v>41</v>
      </c>
      <c r="D558" s="29" t="s">
        <v>886</v>
      </c>
      <c r="E558" s="29"/>
      <c r="F558" s="60">
        <f aca="true" t="shared" si="90" ref="F558:H561">F559</f>
        <v>600</v>
      </c>
      <c r="G558" s="61">
        <f t="shared" si="90"/>
        <v>0</v>
      </c>
      <c r="H558" s="61">
        <f t="shared" si="90"/>
        <v>0</v>
      </c>
    </row>
    <row r="559" spans="1:8" s="36" customFormat="1" ht="25.5">
      <c r="A559" s="10" t="s">
        <v>629</v>
      </c>
      <c r="B559" s="35" t="s">
        <v>741</v>
      </c>
      <c r="C559" s="29" t="s">
        <v>41</v>
      </c>
      <c r="D559" s="29" t="s">
        <v>924</v>
      </c>
      <c r="E559" s="29"/>
      <c r="F559" s="60">
        <f t="shared" si="90"/>
        <v>600</v>
      </c>
      <c r="G559" s="60">
        <f t="shared" si="90"/>
        <v>0</v>
      </c>
      <c r="H559" s="60">
        <f t="shared" si="90"/>
        <v>0</v>
      </c>
    </row>
    <row r="560" spans="1:8" s="40" customFormat="1" ht="63.75">
      <c r="A560" s="10" t="s">
        <v>630</v>
      </c>
      <c r="B560" s="35" t="s">
        <v>742</v>
      </c>
      <c r="C560" s="29" t="s">
        <v>41</v>
      </c>
      <c r="D560" s="29" t="s">
        <v>925</v>
      </c>
      <c r="E560" s="29"/>
      <c r="F560" s="60">
        <f t="shared" si="90"/>
        <v>600</v>
      </c>
      <c r="G560" s="61">
        <f t="shared" si="90"/>
        <v>0</v>
      </c>
      <c r="H560" s="61">
        <f t="shared" si="90"/>
        <v>0</v>
      </c>
    </row>
    <row r="561" spans="1:8" s="34" customFormat="1" ht="12.75">
      <c r="A561" s="10" t="s">
        <v>631</v>
      </c>
      <c r="B561" s="30" t="s">
        <v>615</v>
      </c>
      <c r="C561" s="29" t="s">
        <v>41</v>
      </c>
      <c r="D561" s="29" t="s">
        <v>925</v>
      </c>
      <c r="E561" s="29" t="s">
        <v>616</v>
      </c>
      <c r="F561" s="60">
        <f t="shared" si="90"/>
        <v>600</v>
      </c>
      <c r="G561" s="61">
        <f t="shared" si="90"/>
        <v>0</v>
      </c>
      <c r="H561" s="61">
        <f t="shared" si="90"/>
        <v>0</v>
      </c>
    </row>
    <row r="562" spans="1:8" s="34" customFormat="1" ht="25.5">
      <c r="A562" s="10" t="s">
        <v>423</v>
      </c>
      <c r="B562" s="30" t="s">
        <v>43</v>
      </c>
      <c r="C562" s="29" t="s">
        <v>41</v>
      </c>
      <c r="D562" s="29" t="s">
        <v>925</v>
      </c>
      <c r="E562" s="29" t="s">
        <v>44</v>
      </c>
      <c r="F562" s="60">
        <v>600</v>
      </c>
      <c r="G562" s="61">
        <v>0</v>
      </c>
      <c r="H562" s="61">
        <v>0</v>
      </c>
    </row>
    <row r="563" spans="1:8" s="34" customFormat="1" ht="38.25">
      <c r="A563" s="10" t="s">
        <v>424</v>
      </c>
      <c r="B563" s="8" t="s">
        <v>656</v>
      </c>
      <c r="C563" s="10" t="s">
        <v>41</v>
      </c>
      <c r="D563" s="10" t="s">
        <v>987</v>
      </c>
      <c r="E563" s="10"/>
      <c r="F563" s="60">
        <f>F564</f>
        <v>750</v>
      </c>
      <c r="G563" s="60">
        <f aca="true" t="shared" si="91" ref="G563:H566">G564</f>
        <v>0</v>
      </c>
      <c r="H563" s="60">
        <f t="shared" si="91"/>
        <v>0</v>
      </c>
    </row>
    <row r="564" spans="1:8" s="36" customFormat="1" ht="25.5">
      <c r="A564" s="10" t="s">
        <v>425</v>
      </c>
      <c r="B564" s="8" t="s">
        <v>657</v>
      </c>
      <c r="C564" s="10" t="s">
        <v>41</v>
      </c>
      <c r="D564" s="10" t="s">
        <v>988</v>
      </c>
      <c r="E564" s="10"/>
      <c r="F564" s="60">
        <f>F565</f>
        <v>750</v>
      </c>
      <c r="G564" s="60">
        <f t="shared" si="91"/>
        <v>0</v>
      </c>
      <c r="H564" s="60">
        <f t="shared" si="91"/>
        <v>0</v>
      </c>
    </row>
    <row r="565" spans="1:8" s="36" customFormat="1" ht="38.25">
      <c r="A565" s="10" t="s">
        <v>632</v>
      </c>
      <c r="B565" s="9" t="s">
        <v>658</v>
      </c>
      <c r="C565" s="10" t="s">
        <v>41</v>
      </c>
      <c r="D565" s="10" t="s">
        <v>989</v>
      </c>
      <c r="E565" s="10"/>
      <c r="F565" s="60">
        <f>F566</f>
        <v>750</v>
      </c>
      <c r="G565" s="60">
        <f t="shared" si="91"/>
        <v>0</v>
      </c>
      <c r="H565" s="60">
        <f t="shared" si="91"/>
        <v>0</v>
      </c>
    </row>
    <row r="566" spans="1:8" s="36" customFormat="1" ht="12.75">
      <c r="A566" s="10" t="s">
        <v>426</v>
      </c>
      <c r="B566" s="20" t="s">
        <v>615</v>
      </c>
      <c r="C566" s="10" t="s">
        <v>41</v>
      </c>
      <c r="D566" s="10" t="s">
        <v>989</v>
      </c>
      <c r="E566" s="10" t="s">
        <v>616</v>
      </c>
      <c r="F566" s="60">
        <f>F567</f>
        <v>750</v>
      </c>
      <c r="G566" s="60">
        <f t="shared" si="91"/>
        <v>0</v>
      </c>
      <c r="H566" s="60">
        <f t="shared" si="91"/>
        <v>0</v>
      </c>
    </row>
    <row r="567" spans="1:8" s="36" customFormat="1" ht="12.75">
      <c r="A567" s="10" t="s">
        <v>427</v>
      </c>
      <c r="B567" s="20" t="s">
        <v>1124</v>
      </c>
      <c r="C567" s="10" t="s">
        <v>41</v>
      </c>
      <c r="D567" s="10" t="s">
        <v>989</v>
      </c>
      <c r="E567" s="10" t="s">
        <v>618</v>
      </c>
      <c r="F567" s="60">
        <v>750</v>
      </c>
      <c r="G567" s="60">
        <v>0</v>
      </c>
      <c r="H567" s="69">
        <v>0</v>
      </c>
    </row>
    <row r="568" spans="1:8" s="40" customFormat="1" ht="12.75">
      <c r="A568" s="10" t="s">
        <v>428</v>
      </c>
      <c r="B568" s="32" t="s">
        <v>45</v>
      </c>
      <c r="C568" s="33" t="s">
        <v>46</v>
      </c>
      <c r="D568" s="33"/>
      <c r="E568" s="33"/>
      <c r="F568" s="57">
        <f>F569+F576</f>
        <v>3402.7999999999997</v>
      </c>
      <c r="G568" s="57">
        <f>G569+G576</f>
        <v>3402.8</v>
      </c>
      <c r="H568" s="57">
        <f>H569+H576</f>
        <v>3402.8</v>
      </c>
    </row>
    <row r="569" spans="1:8" s="36" customFormat="1" ht="25.5">
      <c r="A569" s="10" t="s">
        <v>633</v>
      </c>
      <c r="B569" s="37" t="s">
        <v>64</v>
      </c>
      <c r="C569" s="29" t="s">
        <v>46</v>
      </c>
      <c r="D569" s="29" t="s">
        <v>885</v>
      </c>
      <c r="E569" s="29"/>
      <c r="F569" s="58">
        <f aca="true" t="shared" si="92" ref="F569:H570">F570</f>
        <v>512</v>
      </c>
      <c r="G569" s="56">
        <f t="shared" si="92"/>
        <v>512</v>
      </c>
      <c r="H569" s="56">
        <f t="shared" si="92"/>
        <v>512</v>
      </c>
    </row>
    <row r="570" spans="1:8" s="36" customFormat="1" ht="25.5">
      <c r="A570" s="10" t="s">
        <v>634</v>
      </c>
      <c r="B570" s="37" t="s">
        <v>65</v>
      </c>
      <c r="C570" s="29" t="s">
        <v>46</v>
      </c>
      <c r="D570" s="29" t="s">
        <v>945</v>
      </c>
      <c r="E570" s="29"/>
      <c r="F570" s="58">
        <f t="shared" si="92"/>
        <v>512</v>
      </c>
      <c r="G570" s="56">
        <f t="shared" si="92"/>
        <v>512</v>
      </c>
      <c r="H570" s="56">
        <f t="shared" si="92"/>
        <v>512</v>
      </c>
    </row>
    <row r="571" spans="1:8" s="36" customFormat="1" ht="89.25">
      <c r="A571" s="10" t="s">
        <v>635</v>
      </c>
      <c r="B571" s="35" t="s">
        <v>743</v>
      </c>
      <c r="C571" s="29" t="s">
        <v>46</v>
      </c>
      <c r="D571" s="29" t="s">
        <v>997</v>
      </c>
      <c r="E571" s="29"/>
      <c r="F571" s="58">
        <f>F572+F574</f>
        <v>512</v>
      </c>
      <c r="G571" s="56">
        <f>G572+G574</f>
        <v>512</v>
      </c>
      <c r="H571" s="56">
        <f>H572+H574</f>
        <v>512</v>
      </c>
    </row>
    <row r="572" spans="1:8" s="36" customFormat="1" ht="25.5">
      <c r="A572" s="10" t="s">
        <v>429</v>
      </c>
      <c r="B572" s="35" t="s">
        <v>683</v>
      </c>
      <c r="C572" s="29" t="s">
        <v>46</v>
      </c>
      <c r="D572" s="29" t="s">
        <v>997</v>
      </c>
      <c r="E572" s="29" t="s">
        <v>674</v>
      </c>
      <c r="F572" s="58">
        <f>F573</f>
        <v>10</v>
      </c>
      <c r="G572" s="56">
        <f>G573</f>
        <v>10</v>
      </c>
      <c r="H572" s="56">
        <f>H573</f>
        <v>10</v>
      </c>
    </row>
    <row r="573" spans="1:8" s="36" customFormat="1" ht="25.5">
      <c r="A573" s="10" t="s">
        <v>430</v>
      </c>
      <c r="B573" s="35" t="s">
        <v>684</v>
      </c>
      <c r="C573" s="29" t="s">
        <v>46</v>
      </c>
      <c r="D573" s="29" t="s">
        <v>997</v>
      </c>
      <c r="E573" s="29" t="s">
        <v>667</v>
      </c>
      <c r="F573" s="58">
        <v>10</v>
      </c>
      <c r="G573" s="56">
        <v>10</v>
      </c>
      <c r="H573" s="56">
        <v>10</v>
      </c>
    </row>
    <row r="574" spans="1:8" s="34" customFormat="1" ht="12.75">
      <c r="A574" s="10" t="s">
        <v>431</v>
      </c>
      <c r="B574" s="30" t="s">
        <v>615</v>
      </c>
      <c r="C574" s="29" t="s">
        <v>46</v>
      </c>
      <c r="D574" s="29" t="s">
        <v>997</v>
      </c>
      <c r="E574" s="29" t="s">
        <v>616</v>
      </c>
      <c r="F574" s="58">
        <f>F575</f>
        <v>502</v>
      </c>
      <c r="G574" s="56">
        <f>G575</f>
        <v>502</v>
      </c>
      <c r="H574" s="56">
        <f>H575</f>
        <v>502</v>
      </c>
    </row>
    <row r="575" spans="1:8" s="34" customFormat="1" ht="25.5">
      <c r="A575" s="10" t="s">
        <v>432</v>
      </c>
      <c r="B575" s="30" t="s">
        <v>43</v>
      </c>
      <c r="C575" s="29" t="s">
        <v>46</v>
      </c>
      <c r="D575" s="29" t="s">
        <v>997</v>
      </c>
      <c r="E575" s="29" t="s">
        <v>44</v>
      </c>
      <c r="F575" s="60">
        <v>502</v>
      </c>
      <c r="G575" s="61">
        <v>502</v>
      </c>
      <c r="H575" s="61">
        <v>502</v>
      </c>
    </row>
    <row r="576" spans="1:8" s="34" customFormat="1" ht="25.5">
      <c r="A576" s="10" t="s">
        <v>433</v>
      </c>
      <c r="B576" s="30" t="s">
        <v>23</v>
      </c>
      <c r="C576" s="29" t="s">
        <v>46</v>
      </c>
      <c r="D576" s="29" t="s">
        <v>930</v>
      </c>
      <c r="E576" s="29"/>
      <c r="F576" s="61">
        <f>SUM(F577+F580)</f>
        <v>2890.7999999999997</v>
      </c>
      <c r="G576" s="61">
        <f>SUM(G577+G580)</f>
        <v>2890.8</v>
      </c>
      <c r="H576" s="61">
        <f>SUM(H577+H580)</f>
        <v>2890.8</v>
      </c>
    </row>
    <row r="577" spans="1:8" s="34" customFormat="1" ht="102">
      <c r="A577" s="10" t="s">
        <v>434</v>
      </c>
      <c r="B577" s="76" t="s">
        <v>926</v>
      </c>
      <c r="C577" s="29" t="s">
        <v>46</v>
      </c>
      <c r="D577" s="29" t="s">
        <v>931</v>
      </c>
      <c r="E577" s="29"/>
      <c r="F577" s="61">
        <f aca="true" t="shared" si="93" ref="F577:H578">SUM(F578)</f>
        <v>823.1</v>
      </c>
      <c r="G577" s="61">
        <f t="shared" si="93"/>
        <v>813</v>
      </c>
      <c r="H577" s="61">
        <f t="shared" si="93"/>
        <v>0</v>
      </c>
    </row>
    <row r="578" spans="1:8" s="34" customFormat="1" ht="25.5">
      <c r="A578" s="10" t="s">
        <v>636</v>
      </c>
      <c r="B578" s="30" t="s">
        <v>927</v>
      </c>
      <c r="C578" s="29" t="s">
        <v>46</v>
      </c>
      <c r="D578" s="29" t="s">
        <v>931</v>
      </c>
      <c r="E578" s="29" t="s">
        <v>351</v>
      </c>
      <c r="F578" s="61">
        <f t="shared" si="93"/>
        <v>823.1</v>
      </c>
      <c r="G578" s="61">
        <f t="shared" si="93"/>
        <v>813</v>
      </c>
      <c r="H578" s="61">
        <f t="shared" si="93"/>
        <v>0</v>
      </c>
    </row>
    <row r="579" spans="1:8" s="34" customFormat="1" ht="12.75">
      <c r="A579" s="10" t="s">
        <v>637</v>
      </c>
      <c r="B579" s="30" t="s">
        <v>928</v>
      </c>
      <c r="C579" s="29" t="s">
        <v>46</v>
      </c>
      <c r="D579" s="29" t="s">
        <v>931</v>
      </c>
      <c r="E579" s="29" t="s">
        <v>79</v>
      </c>
      <c r="F579" s="61">
        <v>823.1</v>
      </c>
      <c r="G579" s="61">
        <v>813</v>
      </c>
      <c r="H579" s="61">
        <v>0</v>
      </c>
    </row>
    <row r="580" spans="1:8" s="34" customFormat="1" ht="102">
      <c r="A580" s="10" t="s">
        <v>638</v>
      </c>
      <c r="B580" s="76" t="s">
        <v>929</v>
      </c>
      <c r="C580" s="29" t="s">
        <v>46</v>
      </c>
      <c r="D580" s="29" t="s">
        <v>932</v>
      </c>
      <c r="E580" s="29"/>
      <c r="F580" s="61">
        <f aca="true" t="shared" si="94" ref="F580:H581">SUM(F581)</f>
        <v>2067.7</v>
      </c>
      <c r="G580" s="61">
        <f t="shared" si="94"/>
        <v>2077.8</v>
      </c>
      <c r="H580" s="61">
        <f t="shared" si="94"/>
        <v>2890.8</v>
      </c>
    </row>
    <row r="581" spans="1:8" s="34" customFormat="1" ht="25.5">
      <c r="A581" s="10" t="s">
        <v>435</v>
      </c>
      <c r="B581" s="30" t="s">
        <v>927</v>
      </c>
      <c r="C581" s="29" t="s">
        <v>46</v>
      </c>
      <c r="D581" s="29" t="s">
        <v>932</v>
      </c>
      <c r="E581" s="29" t="s">
        <v>351</v>
      </c>
      <c r="F581" s="61">
        <f t="shared" si="94"/>
        <v>2067.7</v>
      </c>
      <c r="G581" s="61">
        <f t="shared" si="94"/>
        <v>2077.8</v>
      </c>
      <c r="H581" s="61">
        <f t="shared" si="94"/>
        <v>2890.8</v>
      </c>
    </row>
    <row r="582" spans="1:8" s="34" customFormat="1" ht="12.75">
      <c r="A582" s="10" t="s">
        <v>436</v>
      </c>
      <c r="B582" s="30" t="s">
        <v>928</v>
      </c>
      <c r="C582" s="29" t="s">
        <v>46</v>
      </c>
      <c r="D582" s="29" t="s">
        <v>932</v>
      </c>
      <c r="E582" s="29" t="s">
        <v>79</v>
      </c>
      <c r="F582" s="61">
        <v>2067.7</v>
      </c>
      <c r="G582" s="61">
        <v>2077.8</v>
      </c>
      <c r="H582" s="61">
        <v>2890.8</v>
      </c>
    </row>
    <row r="583" spans="1:8" s="34" customFormat="1" ht="12.75">
      <c r="A583" s="10" t="s">
        <v>437</v>
      </c>
      <c r="B583" s="32" t="s">
        <v>673</v>
      </c>
      <c r="C583" s="33" t="s">
        <v>672</v>
      </c>
      <c r="D583" s="33" t="s">
        <v>698</v>
      </c>
      <c r="E583" s="33" t="s">
        <v>698</v>
      </c>
      <c r="F583" s="57">
        <f>F584+F593</f>
        <v>4368.4</v>
      </c>
      <c r="G583" s="57">
        <f>G584+G593</f>
        <v>4368.4</v>
      </c>
      <c r="H583" s="57">
        <f>H584+H593</f>
        <v>4368.4</v>
      </c>
    </row>
    <row r="584" spans="1:8" s="36" customFormat="1" ht="25.5">
      <c r="A584" s="10" t="s">
        <v>438</v>
      </c>
      <c r="B584" s="37" t="s">
        <v>612</v>
      </c>
      <c r="C584" s="29" t="s">
        <v>672</v>
      </c>
      <c r="D584" s="29" t="s">
        <v>975</v>
      </c>
      <c r="E584" s="29"/>
      <c r="F584" s="58">
        <f aca="true" t="shared" si="95" ref="F584:H585">F585</f>
        <v>3031.5</v>
      </c>
      <c r="G584" s="56">
        <f t="shared" si="95"/>
        <v>3031.5</v>
      </c>
      <c r="H584" s="56">
        <f t="shared" si="95"/>
        <v>3031.5</v>
      </c>
    </row>
    <row r="585" spans="1:8" s="36" customFormat="1" ht="25.5">
      <c r="A585" s="10" t="s">
        <v>439</v>
      </c>
      <c r="B585" s="37" t="s">
        <v>744</v>
      </c>
      <c r="C585" s="29" t="s">
        <v>672</v>
      </c>
      <c r="D585" s="29" t="s">
        <v>998</v>
      </c>
      <c r="E585" s="29"/>
      <c r="F585" s="58">
        <f t="shared" si="95"/>
        <v>3031.5</v>
      </c>
      <c r="G585" s="56">
        <f t="shared" si="95"/>
        <v>3031.5</v>
      </c>
      <c r="H585" s="56">
        <f t="shared" si="95"/>
        <v>3031.5</v>
      </c>
    </row>
    <row r="586" spans="1:8" s="34" customFormat="1" ht="89.25">
      <c r="A586" s="10" t="s">
        <v>440</v>
      </c>
      <c r="B586" s="35" t="s">
        <v>552</v>
      </c>
      <c r="C586" s="29" t="s">
        <v>672</v>
      </c>
      <c r="D586" s="29" t="s">
        <v>999</v>
      </c>
      <c r="E586" s="29"/>
      <c r="F586" s="58">
        <f>F587+F589+F591</f>
        <v>3031.5</v>
      </c>
      <c r="G586" s="58">
        <f>G587+G589+G591</f>
        <v>3031.5</v>
      </c>
      <c r="H586" s="58">
        <f>H587+H589+H591</f>
        <v>3031.5</v>
      </c>
    </row>
    <row r="587" spans="1:8" s="36" customFormat="1" ht="51">
      <c r="A587" s="10" t="s">
        <v>639</v>
      </c>
      <c r="B587" s="30" t="s">
        <v>727</v>
      </c>
      <c r="C587" s="29" t="s">
        <v>672</v>
      </c>
      <c r="D587" s="29" t="s">
        <v>999</v>
      </c>
      <c r="E587" s="29" t="s">
        <v>724</v>
      </c>
      <c r="F587" s="58">
        <f>F588</f>
        <v>2346.2</v>
      </c>
      <c r="G587" s="56">
        <f>G588</f>
        <v>2346.2</v>
      </c>
      <c r="H587" s="56">
        <f>H588</f>
        <v>2346.2</v>
      </c>
    </row>
    <row r="588" spans="1:8" s="36" customFormat="1" ht="25.5">
      <c r="A588" s="10" t="s">
        <v>640</v>
      </c>
      <c r="B588" s="30" t="s">
        <v>777</v>
      </c>
      <c r="C588" s="29" t="s">
        <v>672</v>
      </c>
      <c r="D588" s="29" t="s">
        <v>999</v>
      </c>
      <c r="E588" s="29" t="s">
        <v>725</v>
      </c>
      <c r="F588" s="60">
        <v>2346.2</v>
      </c>
      <c r="G588" s="61">
        <v>2346.2</v>
      </c>
      <c r="H588" s="61">
        <v>2346.2</v>
      </c>
    </row>
    <row r="589" spans="1:8" s="3" customFormat="1" ht="25.5">
      <c r="A589" s="10" t="s">
        <v>659</v>
      </c>
      <c r="B589" s="35" t="s">
        <v>683</v>
      </c>
      <c r="C589" s="29" t="s">
        <v>672</v>
      </c>
      <c r="D589" s="29" t="s">
        <v>999</v>
      </c>
      <c r="E589" s="29" t="s">
        <v>674</v>
      </c>
      <c r="F589" s="58">
        <f>F590</f>
        <v>655.3</v>
      </c>
      <c r="G589" s="56">
        <f>G590</f>
        <v>655.3</v>
      </c>
      <c r="H589" s="56">
        <f>H590</f>
        <v>655.3</v>
      </c>
    </row>
    <row r="590" spans="1:8" s="3" customFormat="1" ht="25.5">
      <c r="A590" s="10" t="s">
        <v>660</v>
      </c>
      <c r="B590" s="35" t="s">
        <v>684</v>
      </c>
      <c r="C590" s="29" t="s">
        <v>672</v>
      </c>
      <c r="D590" s="29" t="s">
        <v>999</v>
      </c>
      <c r="E590" s="29" t="s">
        <v>667</v>
      </c>
      <c r="F590" s="60">
        <v>655.3</v>
      </c>
      <c r="G590" s="60">
        <v>655.3</v>
      </c>
      <c r="H590" s="60">
        <v>655.3</v>
      </c>
    </row>
    <row r="591" spans="1:8" s="3" customFormat="1" ht="12.75">
      <c r="A591" s="10" t="s">
        <v>661</v>
      </c>
      <c r="B591" s="30" t="s">
        <v>757</v>
      </c>
      <c r="C591" s="29" t="s">
        <v>672</v>
      </c>
      <c r="D591" s="29" t="s">
        <v>999</v>
      </c>
      <c r="E591" s="29" t="s">
        <v>760</v>
      </c>
      <c r="F591" s="58">
        <f>F592</f>
        <v>30</v>
      </c>
      <c r="G591" s="56">
        <f>G592</f>
        <v>30</v>
      </c>
      <c r="H591" s="56">
        <f>H592</f>
        <v>30</v>
      </c>
    </row>
    <row r="592" spans="1:8" s="3" customFormat="1" ht="12.75">
      <c r="A592" s="10" t="s">
        <v>1005</v>
      </c>
      <c r="B592" s="30" t="s">
        <v>758</v>
      </c>
      <c r="C592" s="29" t="s">
        <v>672</v>
      </c>
      <c r="D592" s="29" t="s">
        <v>999</v>
      </c>
      <c r="E592" s="29" t="s">
        <v>761</v>
      </c>
      <c r="F592" s="60">
        <v>30</v>
      </c>
      <c r="G592" s="61">
        <v>30</v>
      </c>
      <c r="H592" s="61">
        <v>30</v>
      </c>
    </row>
    <row r="593" spans="1:8" s="40" customFormat="1" ht="25.5">
      <c r="A593" s="10" t="s">
        <v>662</v>
      </c>
      <c r="B593" s="30" t="s">
        <v>680</v>
      </c>
      <c r="C593" s="29" t="s">
        <v>672</v>
      </c>
      <c r="D593" s="29" t="s">
        <v>1000</v>
      </c>
      <c r="E593" s="29" t="s">
        <v>698</v>
      </c>
      <c r="F593" s="58">
        <f>F594</f>
        <v>1336.9</v>
      </c>
      <c r="G593" s="58">
        <f>G594</f>
        <v>1336.9</v>
      </c>
      <c r="H593" s="58">
        <f>H594</f>
        <v>1336.9</v>
      </c>
    </row>
    <row r="594" spans="1:8" s="34" customFormat="1" ht="25.5">
      <c r="A594" s="10" t="s">
        <v>1081</v>
      </c>
      <c r="B594" s="30" t="s">
        <v>588</v>
      </c>
      <c r="C594" s="29" t="s">
        <v>672</v>
      </c>
      <c r="D594" s="29" t="s">
        <v>1001</v>
      </c>
      <c r="E594" s="29" t="s">
        <v>698</v>
      </c>
      <c r="F594" s="58">
        <f>F595+F600</f>
        <v>1336.9</v>
      </c>
      <c r="G594" s="58">
        <f>G595+G600</f>
        <v>1336.9</v>
      </c>
      <c r="H594" s="58">
        <f>H595+H600</f>
        <v>1336.9</v>
      </c>
    </row>
    <row r="595" spans="1:8" s="36" customFormat="1" ht="89.25">
      <c r="A595" s="10" t="s">
        <v>1082</v>
      </c>
      <c r="B595" s="35" t="s">
        <v>681</v>
      </c>
      <c r="C595" s="29" t="s">
        <v>672</v>
      </c>
      <c r="D595" s="29" t="s">
        <v>1002</v>
      </c>
      <c r="E595" s="29" t="s">
        <v>698</v>
      </c>
      <c r="F595" s="58">
        <f>F597+F599</f>
        <v>1136.9</v>
      </c>
      <c r="G595" s="58">
        <f>G597+G599</f>
        <v>1136.9</v>
      </c>
      <c r="H595" s="58">
        <f>H597+H599</f>
        <v>1136.9</v>
      </c>
    </row>
    <row r="596" spans="1:8" s="36" customFormat="1" ht="12.75">
      <c r="A596" s="10" t="s">
        <v>1083</v>
      </c>
      <c r="B596" s="30" t="s">
        <v>678</v>
      </c>
      <c r="C596" s="29" t="s">
        <v>672</v>
      </c>
      <c r="D596" s="29" t="s">
        <v>1002</v>
      </c>
      <c r="E596" s="29" t="s">
        <v>686</v>
      </c>
      <c r="F596" s="58">
        <f>SUM(F597)</f>
        <v>936.9</v>
      </c>
      <c r="G596" s="56">
        <f>SUM(G597)</f>
        <v>936.9</v>
      </c>
      <c r="H596" s="56">
        <f>SUM(H597)</f>
        <v>936.9</v>
      </c>
    </row>
    <row r="597" spans="1:8" s="36" customFormat="1" ht="12.75">
      <c r="A597" s="10" t="s">
        <v>1084</v>
      </c>
      <c r="B597" s="30" t="s">
        <v>682</v>
      </c>
      <c r="C597" s="29" t="s">
        <v>672</v>
      </c>
      <c r="D597" s="29" t="s">
        <v>1002</v>
      </c>
      <c r="E597" s="29" t="s">
        <v>685</v>
      </c>
      <c r="F597" s="58">
        <v>936.9</v>
      </c>
      <c r="G597" s="56">
        <v>936.9</v>
      </c>
      <c r="H597" s="56">
        <v>936.9</v>
      </c>
    </row>
    <row r="598" spans="1:8" s="36" customFormat="1" ht="36" customHeight="1">
      <c r="A598" s="10" t="s">
        <v>1085</v>
      </c>
      <c r="B598" s="52" t="s">
        <v>66</v>
      </c>
      <c r="C598" s="29" t="s">
        <v>672</v>
      </c>
      <c r="D598" s="29" t="s">
        <v>1002</v>
      </c>
      <c r="E598" s="29" t="s">
        <v>700</v>
      </c>
      <c r="F598" s="58">
        <f>SUM(F599)</f>
        <v>200</v>
      </c>
      <c r="G598" s="56">
        <f>SUM(G599)</f>
        <v>200</v>
      </c>
      <c r="H598" s="56">
        <f>SUM(H599)</f>
        <v>200</v>
      </c>
    </row>
    <row r="599" spans="1:8" s="36" customFormat="1" ht="12.75">
      <c r="A599" s="10" t="s">
        <v>1086</v>
      </c>
      <c r="B599" s="6" t="s">
        <v>702</v>
      </c>
      <c r="C599" s="10" t="s">
        <v>672</v>
      </c>
      <c r="D599" s="29" t="s">
        <v>1002</v>
      </c>
      <c r="E599" s="10" t="s">
        <v>701</v>
      </c>
      <c r="F599" s="58">
        <v>200</v>
      </c>
      <c r="G599" s="58">
        <v>200</v>
      </c>
      <c r="H599" s="59">
        <v>200</v>
      </c>
    </row>
    <row r="600" spans="1:8" s="36" customFormat="1" ht="76.5">
      <c r="A600" s="10" t="s">
        <v>1087</v>
      </c>
      <c r="B600" s="30" t="s">
        <v>546</v>
      </c>
      <c r="C600" s="29" t="s">
        <v>672</v>
      </c>
      <c r="D600" s="29" t="s">
        <v>1003</v>
      </c>
      <c r="E600" s="29" t="s">
        <v>698</v>
      </c>
      <c r="F600" s="58">
        <f>SUM(F601+F603)</f>
        <v>200</v>
      </c>
      <c r="G600" s="56">
        <f>SUM(G601+G603)</f>
        <v>200</v>
      </c>
      <c r="H600" s="56">
        <f>SUM(H601+H603)</f>
        <v>200</v>
      </c>
    </row>
    <row r="601" spans="1:8" s="36" customFormat="1" ht="12" customHeight="1">
      <c r="A601" s="10" t="s">
        <v>1088</v>
      </c>
      <c r="B601" s="35" t="s">
        <v>683</v>
      </c>
      <c r="C601" s="29" t="s">
        <v>672</v>
      </c>
      <c r="D601" s="29" t="s">
        <v>1003</v>
      </c>
      <c r="E601" s="29" t="s">
        <v>674</v>
      </c>
      <c r="F601" s="58">
        <f>SUM(F602)</f>
        <v>118.1</v>
      </c>
      <c r="G601" s="56">
        <f>SUM(G602)</f>
        <v>118.1</v>
      </c>
      <c r="H601" s="56">
        <f>SUM(H602)</f>
        <v>118.1</v>
      </c>
    </row>
    <row r="602" spans="1:8" s="34" customFormat="1" ht="25.5">
      <c r="A602" s="10" t="s">
        <v>1089</v>
      </c>
      <c r="B602" s="35" t="s">
        <v>684</v>
      </c>
      <c r="C602" s="29" t="s">
        <v>672</v>
      </c>
      <c r="D602" s="29" t="s">
        <v>1003</v>
      </c>
      <c r="E602" s="29" t="s">
        <v>667</v>
      </c>
      <c r="F602" s="58">
        <v>118.1</v>
      </c>
      <c r="G602" s="56">
        <v>118.1</v>
      </c>
      <c r="H602" s="56">
        <v>118.1</v>
      </c>
    </row>
    <row r="603" spans="1:8" s="36" customFormat="1" ht="25.5">
      <c r="A603" s="10" t="s">
        <v>1090</v>
      </c>
      <c r="B603" s="35" t="s">
        <v>66</v>
      </c>
      <c r="C603" s="29" t="s">
        <v>672</v>
      </c>
      <c r="D603" s="29" t="s">
        <v>1003</v>
      </c>
      <c r="E603" s="29" t="s">
        <v>700</v>
      </c>
      <c r="F603" s="58">
        <f>SUM(F604)</f>
        <v>81.9</v>
      </c>
      <c r="G603" s="56">
        <f>SUM(G604)</f>
        <v>81.9</v>
      </c>
      <c r="H603" s="56">
        <f>SUM(H604)</f>
        <v>81.9</v>
      </c>
    </row>
    <row r="604" spans="1:8" s="36" customFormat="1" ht="12.75">
      <c r="A604" s="10" t="s">
        <v>1091</v>
      </c>
      <c r="B604" s="6" t="s">
        <v>702</v>
      </c>
      <c r="C604" s="10" t="s">
        <v>672</v>
      </c>
      <c r="D604" s="29" t="s">
        <v>1003</v>
      </c>
      <c r="E604" s="10" t="s">
        <v>701</v>
      </c>
      <c r="F604" s="58">
        <v>81.9</v>
      </c>
      <c r="G604" s="58">
        <v>81.9</v>
      </c>
      <c r="H604" s="59">
        <v>81.9</v>
      </c>
    </row>
    <row r="605" spans="1:8" s="36" customFormat="1" ht="12.75">
      <c r="A605" s="10" t="s">
        <v>1092</v>
      </c>
      <c r="B605" s="44" t="s">
        <v>765</v>
      </c>
      <c r="C605" s="39" t="s">
        <v>766</v>
      </c>
      <c r="D605" s="39"/>
      <c r="E605" s="39"/>
      <c r="F605" s="66">
        <f aca="true" t="shared" si="96" ref="F605:H606">F606</f>
        <v>220</v>
      </c>
      <c r="G605" s="67">
        <f t="shared" si="96"/>
        <v>220</v>
      </c>
      <c r="H605" s="67">
        <f t="shared" si="96"/>
        <v>220</v>
      </c>
    </row>
    <row r="606" spans="1:8" s="36" customFormat="1" ht="12.75">
      <c r="A606" s="10" t="s">
        <v>700</v>
      </c>
      <c r="B606" s="45" t="s">
        <v>767</v>
      </c>
      <c r="C606" s="33" t="s">
        <v>768</v>
      </c>
      <c r="D606" s="33"/>
      <c r="E606" s="33"/>
      <c r="F606" s="62">
        <f t="shared" si="96"/>
        <v>220</v>
      </c>
      <c r="G606" s="68">
        <f t="shared" si="96"/>
        <v>220</v>
      </c>
      <c r="H606" s="68">
        <f t="shared" si="96"/>
        <v>220</v>
      </c>
    </row>
    <row r="607" spans="1:8" s="36" customFormat="1" ht="38.25">
      <c r="A607" s="10" t="s">
        <v>1093</v>
      </c>
      <c r="B607" s="35" t="s">
        <v>85</v>
      </c>
      <c r="C607" s="29" t="s">
        <v>768</v>
      </c>
      <c r="D607" s="29" t="s">
        <v>881</v>
      </c>
      <c r="E607" s="29"/>
      <c r="F607" s="60">
        <f>F608+F612</f>
        <v>220</v>
      </c>
      <c r="G607" s="61">
        <f>G608+G612</f>
        <v>220</v>
      </c>
      <c r="H607" s="61">
        <f>H608+H612</f>
        <v>220</v>
      </c>
    </row>
    <row r="608" spans="1:8" s="36" customFormat="1" ht="25.5">
      <c r="A608" s="10" t="s">
        <v>1094</v>
      </c>
      <c r="B608" s="35" t="s">
        <v>769</v>
      </c>
      <c r="C608" s="29" t="s">
        <v>768</v>
      </c>
      <c r="D608" s="29" t="s">
        <v>933</v>
      </c>
      <c r="E608" s="29"/>
      <c r="F608" s="60">
        <f aca="true" t="shared" si="97" ref="F608:H610">F609</f>
        <v>200</v>
      </c>
      <c r="G608" s="61">
        <f t="shared" si="97"/>
        <v>200</v>
      </c>
      <c r="H608" s="61">
        <f t="shared" si="97"/>
        <v>200</v>
      </c>
    </row>
    <row r="609" spans="1:8" s="36" customFormat="1" ht="63.75">
      <c r="A609" s="10" t="s">
        <v>1095</v>
      </c>
      <c r="B609" s="35" t="s">
        <v>653</v>
      </c>
      <c r="C609" s="29" t="s">
        <v>768</v>
      </c>
      <c r="D609" s="29" t="s">
        <v>934</v>
      </c>
      <c r="E609" s="29"/>
      <c r="F609" s="60">
        <f t="shared" si="97"/>
        <v>200</v>
      </c>
      <c r="G609" s="61">
        <f t="shared" si="97"/>
        <v>200</v>
      </c>
      <c r="H609" s="61">
        <f t="shared" si="97"/>
        <v>200</v>
      </c>
    </row>
    <row r="610" spans="1:8" s="36" customFormat="1" ht="25.5">
      <c r="A610" s="10" t="s">
        <v>1096</v>
      </c>
      <c r="B610" s="35" t="s">
        <v>683</v>
      </c>
      <c r="C610" s="29" t="s">
        <v>768</v>
      </c>
      <c r="D610" s="29" t="s">
        <v>934</v>
      </c>
      <c r="E610" s="29" t="s">
        <v>674</v>
      </c>
      <c r="F610" s="60">
        <f t="shared" si="97"/>
        <v>200</v>
      </c>
      <c r="G610" s="61">
        <f t="shared" si="97"/>
        <v>200</v>
      </c>
      <c r="H610" s="61">
        <f t="shared" si="97"/>
        <v>200</v>
      </c>
    </row>
    <row r="611" spans="1:8" s="36" customFormat="1" ht="25.5">
      <c r="A611" s="10" t="s">
        <v>1097</v>
      </c>
      <c r="B611" s="6" t="s">
        <v>684</v>
      </c>
      <c r="C611" s="10" t="s">
        <v>768</v>
      </c>
      <c r="D611" s="29" t="s">
        <v>934</v>
      </c>
      <c r="E611" s="10" t="s">
        <v>667</v>
      </c>
      <c r="F611" s="60">
        <v>200</v>
      </c>
      <c r="G611" s="60">
        <v>200</v>
      </c>
      <c r="H611" s="69">
        <v>200</v>
      </c>
    </row>
    <row r="612" spans="1:8" s="36" customFormat="1" ht="25.5">
      <c r="A612" s="10" t="s">
        <v>1098</v>
      </c>
      <c r="B612" s="35" t="s">
        <v>86</v>
      </c>
      <c r="C612" s="10" t="s">
        <v>768</v>
      </c>
      <c r="D612" s="10" t="s">
        <v>882</v>
      </c>
      <c r="E612" s="10"/>
      <c r="F612" s="60">
        <f aca="true" t="shared" si="98" ref="F612:H614">F613</f>
        <v>20</v>
      </c>
      <c r="G612" s="60">
        <f t="shared" si="98"/>
        <v>20</v>
      </c>
      <c r="H612" s="60">
        <f t="shared" si="98"/>
        <v>20</v>
      </c>
    </row>
    <row r="613" spans="1:8" s="36" customFormat="1" ht="216.75">
      <c r="A613" s="10" t="s">
        <v>1099</v>
      </c>
      <c r="B613" s="6" t="s">
        <v>575</v>
      </c>
      <c r="C613" s="10" t="s">
        <v>768</v>
      </c>
      <c r="D613" s="10" t="s">
        <v>935</v>
      </c>
      <c r="E613" s="10"/>
      <c r="F613" s="60">
        <f t="shared" si="98"/>
        <v>20</v>
      </c>
      <c r="G613" s="60">
        <f t="shared" si="98"/>
        <v>20</v>
      </c>
      <c r="H613" s="60">
        <f t="shared" si="98"/>
        <v>20</v>
      </c>
    </row>
    <row r="614" spans="1:8" s="36" customFormat="1" ht="25.5">
      <c r="A614" s="10" t="s">
        <v>1100</v>
      </c>
      <c r="B614" s="35" t="s">
        <v>66</v>
      </c>
      <c r="C614" s="10" t="s">
        <v>768</v>
      </c>
      <c r="D614" s="10" t="s">
        <v>935</v>
      </c>
      <c r="E614" s="10" t="s">
        <v>700</v>
      </c>
      <c r="F614" s="60">
        <f t="shared" si="98"/>
        <v>20</v>
      </c>
      <c r="G614" s="60">
        <f t="shared" si="98"/>
        <v>20</v>
      </c>
      <c r="H614" s="60">
        <f t="shared" si="98"/>
        <v>20</v>
      </c>
    </row>
    <row r="615" spans="1:8" s="36" customFormat="1" ht="12.75">
      <c r="A615" s="10" t="s">
        <v>1101</v>
      </c>
      <c r="B615" s="35" t="s">
        <v>702</v>
      </c>
      <c r="C615" s="10" t="s">
        <v>768</v>
      </c>
      <c r="D615" s="10" t="s">
        <v>935</v>
      </c>
      <c r="E615" s="10" t="s">
        <v>701</v>
      </c>
      <c r="F615" s="60">
        <v>20</v>
      </c>
      <c r="G615" s="60">
        <v>20</v>
      </c>
      <c r="H615" s="69">
        <v>20</v>
      </c>
    </row>
    <row r="616" spans="1:8" s="36" customFormat="1" ht="12.75">
      <c r="A616" s="10" t="s">
        <v>701</v>
      </c>
      <c r="B616" s="38" t="s">
        <v>717</v>
      </c>
      <c r="C616" s="39" t="s">
        <v>716</v>
      </c>
      <c r="D616" s="39"/>
      <c r="E616" s="39"/>
      <c r="F616" s="63">
        <f aca="true" t="shared" si="99" ref="F616:H621">SUM(F617)</f>
        <v>50</v>
      </c>
      <c r="G616" s="64">
        <f t="shared" si="99"/>
        <v>300</v>
      </c>
      <c r="H616" s="64">
        <f t="shared" si="99"/>
        <v>300</v>
      </c>
    </row>
    <row r="617" spans="1:8" s="36" customFormat="1" ht="25.5">
      <c r="A617" s="10" t="s">
        <v>1102</v>
      </c>
      <c r="B617" s="32" t="s">
        <v>718</v>
      </c>
      <c r="C617" s="33" t="s">
        <v>711</v>
      </c>
      <c r="D617" s="33"/>
      <c r="E617" s="33"/>
      <c r="F617" s="57">
        <f t="shared" si="99"/>
        <v>50</v>
      </c>
      <c r="G617" s="65">
        <f t="shared" si="99"/>
        <v>300</v>
      </c>
      <c r="H617" s="65">
        <f t="shared" si="99"/>
        <v>300</v>
      </c>
    </row>
    <row r="618" spans="1:8" s="36" customFormat="1" ht="25.5">
      <c r="A618" s="10" t="s">
        <v>1103</v>
      </c>
      <c r="B618" s="35" t="s">
        <v>707</v>
      </c>
      <c r="C618" s="29" t="s">
        <v>711</v>
      </c>
      <c r="D618" s="29" t="s">
        <v>801</v>
      </c>
      <c r="E618" s="29"/>
      <c r="F618" s="58">
        <f t="shared" si="99"/>
        <v>50</v>
      </c>
      <c r="G618" s="56">
        <f t="shared" si="99"/>
        <v>300</v>
      </c>
      <c r="H618" s="56">
        <f t="shared" si="99"/>
        <v>300</v>
      </c>
    </row>
    <row r="619" spans="1:8" s="36" customFormat="1" ht="25.5">
      <c r="A619" s="10" t="s">
        <v>1104</v>
      </c>
      <c r="B619" s="35" t="s">
        <v>719</v>
      </c>
      <c r="C619" s="29" t="s">
        <v>711</v>
      </c>
      <c r="D619" s="29" t="s">
        <v>936</v>
      </c>
      <c r="E619" s="29"/>
      <c r="F619" s="58">
        <f t="shared" si="99"/>
        <v>50</v>
      </c>
      <c r="G619" s="56">
        <f t="shared" si="99"/>
        <v>300</v>
      </c>
      <c r="H619" s="56">
        <f t="shared" si="99"/>
        <v>300</v>
      </c>
    </row>
    <row r="620" spans="1:8" s="34" customFormat="1" ht="63.75">
      <c r="A620" s="10" t="s">
        <v>1105</v>
      </c>
      <c r="B620" s="35" t="s">
        <v>720</v>
      </c>
      <c r="C620" s="29" t="s">
        <v>711</v>
      </c>
      <c r="D620" s="29" t="s">
        <v>937</v>
      </c>
      <c r="E620" s="29"/>
      <c r="F620" s="58">
        <f t="shared" si="99"/>
        <v>50</v>
      </c>
      <c r="G620" s="56">
        <f t="shared" si="99"/>
        <v>300</v>
      </c>
      <c r="H620" s="56">
        <f t="shared" si="99"/>
        <v>300</v>
      </c>
    </row>
    <row r="621" spans="1:8" s="36" customFormat="1" ht="12.75">
      <c r="A621" s="10" t="s">
        <v>1106</v>
      </c>
      <c r="B621" s="30" t="s">
        <v>712</v>
      </c>
      <c r="C621" s="29" t="s">
        <v>711</v>
      </c>
      <c r="D621" s="29" t="s">
        <v>937</v>
      </c>
      <c r="E621" s="29" t="s">
        <v>715</v>
      </c>
      <c r="F621" s="58">
        <f t="shared" si="99"/>
        <v>50</v>
      </c>
      <c r="G621" s="56">
        <f t="shared" si="99"/>
        <v>300</v>
      </c>
      <c r="H621" s="56">
        <f t="shared" si="99"/>
        <v>300</v>
      </c>
    </row>
    <row r="622" spans="1:8" s="36" customFormat="1" ht="12.75">
      <c r="A622" s="10" t="s">
        <v>1107</v>
      </c>
      <c r="B622" s="30" t="s">
        <v>713</v>
      </c>
      <c r="C622" s="29" t="s">
        <v>711</v>
      </c>
      <c r="D622" s="29" t="s">
        <v>937</v>
      </c>
      <c r="E622" s="29" t="s">
        <v>714</v>
      </c>
      <c r="F622" s="58">
        <v>50</v>
      </c>
      <c r="G622" s="56">
        <v>300</v>
      </c>
      <c r="H622" s="56">
        <v>300</v>
      </c>
    </row>
    <row r="623" spans="1:8" s="36" customFormat="1" ht="25.5">
      <c r="A623" s="10" t="s">
        <v>1108</v>
      </c>
      <c r="B623" s="38" t="s">
        <v>706</v>
      </c>
      <c r="C623" s="39" t="s">
        <v>703</v>
      </c>
      <c r="D623" s="39"/>
      <c r="E623" s="39"/>
      <c r="F623" s="63">
        <f>F624</f>
        <v>59145.399999999994</v>
      </c>
      <c r="G623" s="63">
        <f>G624</f>
        <v>32863</v>
      </c>
      <c r="H623" s="63">
        <f>H624</f>
        <v>32863</v>
      </c>
    </row>
    <row r="624" spans="1:8" s="36" customFormat="1" ht="25.5">
      <c r="A624" s="10" t="s">
        <v>1109</v>
      </c>
      <c r="B624" s="32" t="s">
        <v>705</v>
      </c>
      <c r="C624" s="33" t="s">
        <v>704</v>
      </c>
      <c r="D624" s="33"/>
      <c r="E624" s="33"/>
      <c r="F624" s="57">
        <f aca="true" t="shared" si="100" ref="F624:H625">SUM(F625)</f>
        <v>59145.399999999994</v>
      </c>
      <c r="G624" s="65">
        <f t="shared" si="100"/>
        <v>32863</v>
      </c>
      <c r="H624" s="65">
        <f t="shared" si="100"/>
        <v>32863</v>
      </c>
    </row>
    <row r="625" spans="1:8" s="36" customFormat="1" ht="25.5">
      <c r="A625" s="10" t="s">
        <v>1110</v>
      </c>
      <c r="B625" s="35" t="s">
        <v>707</v>
      </c>
      <c r="C625" s="29" t="s">
        <v>704</v>
      </c>
      <c r="D625" s="29" t="s">
        <v>801</v>
      </c>
      <c r="E625" s="29"/>
      <c r="F625" s="58">
        <f t="shared" si="100"/>
        <v>59145.399999999994</v>
      </c>
      <c r="G625" s="56">
        <f t="shared" si="100"/>
        <v>32863</v>
      </c>
      <c r="H625" s="56">
        <f t="shared" si="100"/>
        <v>32863</v>
      </c>
    </row>
    <row r="626" spans="1:8" s="36" customFormat="1" ht="51">
      <c r="A626" s="10" t="s">
        <v>1111</v>
      </c>
      <c r="B626" s="35" t="s">
        <v>589</v>
      </c>
      <c r="C626" s="29" t="s">
        <v>704</v>
      </c>
      <c r="D626" s="29" t="s">
        <v>938</v>
      </c>
      <c r="E626" s="29"/>
      <c r="F626" s="58">
        <f>F627+F630</f>
        <v>59145.399999999994</v>
      </c>
      <c r="G626" s="56">
        <f>G627+G630</f>
        <v>32863</v>
      </c>
      <c r="H626" s="56">
        <f>H627+H630</f>
        <v>32863</v>
      </c>
    </row>
    <row r="627" spans="1:8" s="36" customFormat="1" ht="102">
      <c r="A627" s="10" t="s">
        <v>1112</v>
      </c>
      <c r="B627" s="35" t="s">
        <v>590</v>
      </c>
      <c r="C627" s="29" t="s">
        <v>704</v>
      </c>
      <c r="D627" s="29" t="s">
        <v>939</v>
      </c>
      <c r="E627" s="29"/>
      <c r="F627" s="58">
        <f aca="true" t="shared" si="101" ref="F627:H628">SUM(F628)</f>
        <v>30792.6</v>
      </c>
      <c r="G627" s="58">
        <f t="shared" si="101"/>
        <v>30792.6</v>
      </c>
      <c r="H627" s="58">
        <f t="shared" si="101"/>
        <v>30792.6</v>
      </c>
    </row>
    <row r="628" spans="1:8" s="3" customFormat="1" ht="12.75">
      <c r="A628" s="10" t="s">
        <v>1113</v>
      </c>
      <c r="B628" s="30" t="s">
        <v>678</v>
      </c>
      <c r="C628" s="29" t="s">
        <v>704</v>
      </c>
      <c r="D628" s="29" t="s">
        <v>939</v>
      </c>
      <c r="E628" s="29" t="s">
        <v>686</v>
      </c>
      <c r="F628" s="58">
        <f t="shared" si="101"/>
        <v>30792.6</v>
      </c>
      <c r="G628" s="56">
        <f t="shared" si="101"/>
        <v>30792.6</v>
      </c>
      <c r="H628" s="56">
        <f t="shared" si="101"/>
        <v>30792.6</v>
      </c>
    </row>
    <row r="629" spans="1:8" s="3" customFormat="1" ht="12.75">
      <c r="A629" s="10" t="s">
        <v>1114</v>
      </c>
      <c r="B629" s="30" t="s">
        <v>708</v>
      </c>
      <c r="C629" s="29" t="s">
        <v>704</v>
      </c>
      <c r="D629" s="29" t="s">
        <v>939</v>
      </c>
      <c r="E629" s="29" t="s">
        <v>709</v>
      </c>
      <c r="F629" s="58">
        <v>30792.6</v>
      </c>
      <c r="G629" s="58">
        <v>30792.6</v>
      </c>
      <c r="H629" s="58">
        <v>30792.6</v>
      </c>
    </row>
    <row r="630" spans="1:8" s="3" customFormat="1" ht="102">
      <c r="A630" s="10" t="s">
        <v>1115</v>
      </c>
      <c r="B630" s="30" t="s">
        <v>710</v>
      </c>
      <c r="C630" s="29" t="s">
        <v>704</v>
      </c>
      <c r="D630" s="29" t="s">
        <v>1121</v>
      </c>
      <c r="E630" s="29"/>
      <c r="F630" s="58">
        <f aca="true" t="shared" si="102" ref="F630:H631">SUM(F631)</f>
        <v>28352.8</v>
      </c>
      <c r="G630" s="56">
        <f t="shared" si="102"/>
        <v>2070.4</v>
      </c>
      <c r="H630" s="56">
        <f t="shared" si="102"/>
        <v>2070.4</v>
      </c>
    </row>
    <row r="631" spans="1:8" s="7" customFormat="1" ht="12.75">
      <c r="A631" s="10" t="s">
        <v>1116</v>
      </c>
      <c r="B631" s="30" t="s">
        <v>678</v>
      </c>
      <c r="C631" s="29" t="s">
        <v>704</v>
      </c>
      <c r="D631" s="29" t="s">
        <v>1121</v>
      </c>
      <c r="E631" s="29" t="s">
        <v>686</v>
      </c>
      <c r="F631" s="58">
        <f t="shared" si="102"/>
        <v>28352.8</v>
      </c>
      <c r="G631" s="56">
        <f t="shared" si="102"/>
        <v>2070.4</v>
      </c>
      <c r="H631" s="56">
        <f t="shared" si="102"/>
        <v>2070.4</v>
      </c>
    </row>
    <row r="632" spans="1:8" s="5" customFormat="1" ht="12.75">
      <c r="A632" s="10" t="s">
        <v>1117</v>
      </c>
      <c r="B632" s="30" t="s">
        <v>708</v>
      </c>
      <c r="C632" s="29" t="s">
        <v>704</v>
      </c>
      <c r="D632" s="29" t="s">
        <v>1121</v>
      </c>
      <c r="E632" s="29" t="s">
        <v>709</v>
      </c>
      <c r="F632" s="58">
        <v>28352.8</v>
      </c>
      <c r="G632" s="56">
        <v>2070.4</v>
      </c>
      <c r="H632" s="56">
        <v>2070.4</v>
      </c>
    </row>
    <row r="633" spans="1:8" s="5" customFormat="1" ht="12.75">
      <c r="A633" s="10" t="s">
        <v>1118</v>
      </c>
      <c r="B633" s="38" t="s">
        <v>1004</v>
      </c>
      <c r="C633" s="29"/>
      <c r="D633" s="29"/>
      <c r="E633" s="29"/>
      <c r="F633" s="58"/>
      <c r="G633" s="64">
        <v>4946.6</v>
      </c>
      <c r="H633" s="64">
        <v>10079.1</v>
      </c>
    </row>
    <row r="634" spans="1:8" ht="12.75">
      <c r="A634" s="10" t="s">
        <v>1119</v>
      </c>
      <c r="B634" s="21" t="s">
        <v>671</v>
      </c>
      <c r="C634" s="22"/>
      <c r="D634" s="23"/>
      <c r="E634" s="18"/>
      <c r="F634" s="63">
        <f>F7+F136+F143+F172+F225+F252+F460+F502+F509+F605+F616+F623</f>
        <v>450728.8400000001</v>
      </c>
      <c r="G634" s="63">
        <f>G7+G136+G143+G172+G225+G252+G460+G502+G509+G605+G616+G623+G633</f>
        <v>412834.1099999999</v>
      </c>
      <c r="H634" s="63">
        <f>H7+H136+H143+H172+H225+H252+H460+H502+H509+H605+H616+H623+H633</f>
        <v>415942.41</v>
      </c>
    </row>
    <row r="635" ht="12.75">
      <c r="A635" s="54"/>
    </row>
    <row r="636" ht="12.75">
      <c r="A636" s="55"/>
    </row>
    <row r="637" ht="12.75">
      <c r="A637" s="54"/>
    </row>
    <row r="638" ht="12.75">
      <c r="A638" s="54"/>
    </row>
    <row r="639" ht="12.75">
      <c r="A639" s="55"/>
    </row>
    <row r="640" ht="12.75">
      <c r="A640" s="54"/>
    </row>
    <row r="641" ht="12.75">
      <c r="A641" s="54"/>
    </row>
    <row r="642" ht="12.75">
      <c r="A642" s="55"/>
    </row>
    <row r="643" ht="12.75">
      <c r="A643" s="54"/>
    </row>
    <row r="644" ht="12.75">
      <c r="A644" s="54"/>
    </row>
    <row r="645" ht="12.75">
      <c r="A645" s="55"/>
    </row>
    <row r="646" ht="12.75">
      <c r="A646" s="54"/>
    </row>
    <row r="647" ht="12.75">
      <c r="A647" s="54"/>
    </row>
    <row r="648" ht="12.75">
      <c r="A648" s="55"/>
    </row>
    <row r="649" ht="12.75">
      <c r="A649" s="54"/>
    </row>
    <row r="650" ht="12.75">
      <c r="A650" s="54"/>
    </row>
    <row r="651" ht="12.75">
      <c r="A651" s="55"/>
    </row>
    <row r="652" ht="12.75">
      <c r="A652" s="54"/>
    </row>
    <row r="653" ht="12.75">
      <c r="A653" s="54"/>
    </row>
    <row r="654" ht="12.75">
      <c r="A654" s="55"/>
    </row>
    <row r="655" ht="12.75">
      <c r="A655" s="54"/>
    </row>
    <row r="656" ht="12.75">
      <c r="A656" s="54"/>
    </row>
    <row r="657" ht="12.75">
      <c r="A657" s="55"/>
    </row>
    <row r="658" ht="12.75">
      <c r="A658" s="54"/>
    </row>
    <row r="659" ht="12.75">
      <c r="A659" s="54"/>
    </row>
  </sheetData>
  <sheetProtection/>
  <mergeCells count="3">
    <mergeCell ref="A3:H3"/>
    <mergeCell ref="A4:H4"/>
    <mergeCell ref="F1:H1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2"/>
  <sheetViews>
    <sheetView zoomScalePageLayoutView="0" workbookViewId="0" topLeftCell="A1">
      <selection activeCell="B38" sqref="B38"/>
    </sheetView>
  </sheetViews>
  <sheetFormatPr defaultColWidth="9.00390625" defaultRowHeight="12.75"/>
  <cols>
    <col min="3" max="3" width="9.625" style="0" bestFit="1" customWidth="1"/>
    <col min="4" max="4" width="10.625" style="0" customWidth="1"/>
    <col min="5" max="5" width="11.375" style="0" customWidth="1"/>
  </cols>
  <sheetData>
    <row r="2" spans="2:5" ht="12.75">
      <c r="B2" s="49" t="s">
        <v>749</v>
      </c>
      <c r="C2" s="50">
        <f>SUM(Лист1!F68)</f>
        <v>290</v>
      </c>
      <c r="D2" s="50">
        <f>SUM(Лист1!G68)</f>
        <v>330</v>
      </c>
      <c r="E2" s="50">
        <f>SUM(Лист1!H68)</f>
        <v>330</v>
      </c>
    </row>
    <row r="3" spans="2:5" ht="12.75">
      <c r="B3" s="49" t="s">
        <v>759</v>
      </c>
      <c r="C3" s="50" t="e">
        <f>SUM(Лист1!#REF!)</f>
        <v>#REF!</v>
      </c>
      <c r="D3" s="50" t="e">
        <f>SUM(Лист1!#REF!)</f>
        <v>#REF!</v>
      </c>
      <c r="E3" s="50" t="e">
        <f>SUM(Лист1!#REF!)</f>
        <v>#REF!</v>
      </c>
    </row>
    <row r="4" spans="2:5" ht="12.75">
      <c r="B4" s="49" t="s">
        <v>4</v>
      </c>
      <c r="C4" s="50">
        <f>SUM(Лист1!F134)</f>
        <v>25.6</v>
      </c>
      <c r="D4" s="50">
        <f>SUM(Лист1!G134)</f>
        <v>25.6</v>
      </c>
      <c r="E4" s="50">
        <f>SUM(Лист1!H134)</f>
        <v>25.6</v>
      </c>
    </row>
    <row r="5" spans="2:5" ht="12.75">
      <c r="B5" s="49" t="s">
        <v>723</v>
      </c>
      <c r="C5" s="50">
        <f>SUM(Лист1!F9+Лист1!F80)</f>
        <v>1182.8</v>
      </c>
      <c r="D5" s="50">
        <f>SUM(Лист1!G9+Лист1!G80)</f>
        <v>1182.8</v>
      </c>
      <c r="E5" s="50">
        <f>SUM(Лист1!H9+Лист1!H80)</f>
        <v>1182.8</v>
      </c>
    </row>
    <row r="6" spans="2:5" ht="12.75">
      <c r="B6" s="49" t="s">
        <v>573</v>
      </c>
      <c r="C6" s="50">
        <f>SUM(Лист1!F113)</f>
        <v>170</v>
      </c>
      <c r="D6" s="50">
        <f>SUM(Лист1!G113)</f>
        <v>220</v>
      </c>
      <c r="E6" s="50">
        <f>SUM(Лист1!H113)</f>
        <v>220</v>
      </c>
    </row>
    <row r="7" spans="2:5" ht="12.75">
      <c r="B7" s="49" t="s">
        <v>7</v>
      </c>
      <c r="C7" s="50">
        <f>SUM(Лист1!F128)</f>
        <v>416.8</v>
      </c>
      <c r="D7" s="50">
        <f>SUM(Лист1!G128)</f>
        <v>416.8</v>
      </c>
      <c r="E7" s="50">
        <f>SUM(Лист1!H128)</f>
        <v>416.8</v>
      </c>
    </row>
    <row r="8" spans="2:5" ht="12.75">
      <c r="B8" s="49" t="s">
        <v>773</v>
      </c>
      <c r="C8" s="50">
        <f>SUM(Лист1!F136+Лист1!F29)</f>
        <v>2324.4</v>
      </c>
      <c r="D8" s="50">
        <f>SUM(Лист1!G136+Лист1!G29)</f>
        <v>2323.7</v>
      </c>
      <c r="E8" s="50">
        <f>SUM(Лист1!H136+Лист1!H29)</f>
        <v>1691.1</v>
      </c>
    </row>
    <row r="9" spans="2:5" ht="12.75">
      <c r="B9" s="49" t="s">
        <v>35</v>
      </c>
      <c r="C9" s="50">
        <f>SUM(Лист1!F36)</f>
        <v>1716.5</v>
      </c>
      <c r="D9" s="50">
        <f>SUM(Лист1!G36)</f>
        <v>2086.5</v>
      </c>
      <c r="E9" s="50">
        <f>SUM(Лист1!H36)</f>
        <v>2086.5</v>
      </c>
    </row>
    <row r="10" spans="2:5" ht="12.75">
      <c r="B10" s="49" t="s">
        <v>73</v>
      </c>
      <c r="C10" s="50">
        <f>SUM(Лист1!F188)</f>
        <v>203</v>
      </c>
      <c r="D10" s="50">
        <f>SUM(Лист1!G188)</f>
        <v>203</v>
      </c>
      <c r="E10" s="50">
        <f>SUM(Лист1!H188)</f>
        <v>203</v>
      </c>
    </row>
    <row r="11" spans="2:5" ht="12.75">
      <c r="B11" s="49" t="s">
        <v>74</v>
      </c>
      <c r="C11" s="50">
        <f>SUM(Лист1!F209)</f>
        <v>553.4399999999999</v>
      </c>
      <c r="D11" s="50">
        <f>SUM(Лист1!G209)</f>
        <v>553.4399999999999</v>
      </c>
      <c r="E11" s="50">
        <f>SUM(Лист1!H209)</f>
        <v>553.4399999999999</v>
      </c>
    </row>
    <row r="12" spans="2:5" ht="12.75">
      <c r="B12" s="49" t="s">
        <v>59</v>
      </c>
      <c r="C12" s="50">
        <f>SUM(Лист1!F215)</f>
        <v>552.3</v>
      </c>
      <c r="D12" s="50">
        <f>SUM(Лист1!G215)</f>
        <v>552.3</v>
      </c>
      <c r="E12" s="50">
        <f>SUM(Лист1!H215)</f>
        <v>552.3</v>
      </c>
    </row>
    <row r="13" spans="2:5" ht="12.75">
      <c r="B13" s="49" t="s">
        <v>62</v>
      </c>
      <c r="C13" s="50" t="e">
        <f>SUM(Лист1!#REF!)</f>
        <v>#REF!</v>
      </c>
      <c r="D13" s="50" t="e">
        <f>SUM(Лист1!#REF!)</f>
        <v>#REF!</v>
      </c>
      <c r="E13" s="50" t="e">
        <f>SUM(Лист1!#REF!)</f>
        <v>#REF!</v>
      </c>
    </row>
    <row r="14" spans="2:5" ht="12.75">
      <c r="B14" s="49" t="s">
        <v>92</v>
      </c>
      <c r="C14" s="50" t="e">
        <f>SUM(Лист1!#REF!)</f>
        <v>#REF!</v>
      </c>
      <c r="D14" s="50" t="e">
        <f>SUM(Лист1!#REF!)</f>
        <v>#REF!</v>
      </c>
      <c r="E14" s="50" t="e">
        <f>SUM(Лист1!#REF!)</f>
        <v>#REF!</v>
      </c>
    </row>
    <row r="15" spans="2:5" ht="12.75">
      <c r="B15" s="49" t="s">
        <v>49</v>
      </c>
      <c r="C15" s="50">
        <f>SUM(Лист1!F415)</f>
        <v>175</v>
      </c>
      <c r="D15" s="50">
        <f>SUM(Лист1!G415)</f>
        <v>175</v>
      </c>
      <c r="E15" s="50">
        <f>SUM(Лист1!H415)</f>
        <v>175</v>
      </c>
    </row>
    <row r="16" spans="2:5" ht="12.75">
      <c r="B16" s="49" t="s">
        <v>68</v>
      </c>
      <c r="C16" s="50" t="e">
        <f>SUM(Лист1!#REF!+Лист1!F427)</f>
        <v>#REF!</v>
      </c>
      <c r="D16" s="50" t="e">
        <f>SUM(Лист1!#REF!+Лист1!G427)</f>
        <v>#REF!</v>
      </c>
      <c r="E16" s="50" t="e">
        <f>SUM(Лист1!#REF!+Лист1!H427)</f>
        <v>#REF!</v>
      </c>
    </row>
    <row r="17" spans="2:5" ht="12.75">
      <c r="B17" s="49" t="s">
        <v>83</v>
      </c>
      <c r="C17" s="50" t="e">
        <f>SUM(Лист1!F456+Лист1!#REF!)</f>
        <v>#REF!</v>
      </c>
      <c r="D17" s="50" t="e">
        <f>SUM(Лист1!G456+Лист1!#REF!)</f>
        <v>#REF!</v>
      </c>
      <c r="E17" s="50" t="e">
        <f>SUM(Лист1!H456+Лист1!#REF!)</f>
        <v>#REF!</v>
      </c>
    </row>
    <row r="18" spans="2:5" ht="12.75">
      <c r="B18" s="49" t="s">
        <v>577</v>
      </c>
      <c r="C18" s="50">
        <f>SUM(Лист1!F334+Лист1!F491)</f>
        <v>8459.1</v>
      </c>
      <c r="D18" s="50">
        <f>SUM(Лист1!G334+Лист1!G491)</f>
        <v>8459.1</v>
      </c>
      <c r="E18" s="50">
        <f>SUM(Лист1!H334+Лист1!H491)</f>
        <v>8459.1</v>
      </c>
    </row>
    <row r="19" spans="2:5" ht="12.75">
      <c r="B19" s="49" t="s">
        <v>580</v>
      </c>
      <c r="C19" s="50" t="e">
        <f>SUM(Лист1!#REF!)</f>
        <v>#REF!</v>
      </c>
      <c r="D19" s="50" t="e">
        <f>SUM(Лист1!#REF!)</f>
        <v>#REF!</v>
      </c>
      <c r="E19" s="50" t="e">
        <f>SUM(Лист1!#REF!)</f>
        <v>#REF!</v>
      </c>
    </row>
    <row r="20" spans="2:5" ht="12.75">
      <c r="B20" s="49" t="s">
        <v>550</v>
      </c>
      <c r="C20" s="50">
        <f>SUM(Лист1!F360)</f>
        <v>20</v>
      </c>
      <c r="D20" s="50">
        <f>SUM(Лист1!G360)</f>
        <v>20</v>
      </c>
      <c r="E20" s="50">
        <f>SUM(Лист1!H360)</f>
        <v>0</v>
      </c>
    </row>
    <row r="21" spans="2:5" ht="12.75">
      <c r="B21" s="49" t="s">
        <v>606</v>
      </c>
      <c r="C21" s="50">
        <f>SUM(Лист1!F43)</f>
        <v>17749.7</v>
      </c>
      <c r="D21" s="50">
        <f>SUM(Лист1!G43)</f>
        <v>16498.2</v>
      </c>
      <c r="E21" s="50">
        <f>SUM(Лист1!H43)</f>
        <v>16498.2</v>
      </c>
    </row>
    <row r="22" spans="2:5" ht="12.75">
      <c r="B22" s="49" t="s">
        <v>611</v>
      </c>
      <c r="C22" s="50">
        <f>SUM(Лист1!F587)</f>
        <v>2346.2</v>
      </c>
      <c r="D22" s="50">
        <f>SUM(Лист1!G587)</f>
        <v>2346.2</v>
      </c>
      <c r="E22" s="50">
        <f>SUM(Лист1!H587)</f>
        <v>2346.2</v>
      </c>
    </row>
    <row r="23" spans="2:5" ht="12.75">
      <c r="B23" s="49" t="s">
        <v>620</v>
      </c>
      <c r="C23" s="50" t="e">
        <f>SUM(Лист1!#REF!)</f>
        <v>#REF!</v>
      </c>
      <c r="D23" s="50" t="e">
        <f>SUM(Лист1!#REF!)</f>
        <v>#REF!</v>
      </c>
      <c r="E23" s="50" t="e">
        <f>SUM(Лист1!#REF!)</f>
        <v>#REF!</v>
      </c>
    </row>
    <row r="24" spans="2:5" ht="12.75">
      <c r="B24" s="49" t="s">
        <v>41</v>
      </c>
      <c r="C24" s="50" t="e">
        <f>SUM(Лист1!#REF!+Лист1!F549+Лист1!F610)</f>
        <v>#REF!</v>
      </c>
      <c r="D24" s="50" t="e">
        <f>SUM(Лист1!#REF!+Лист1!G549+Лист1!G610)</f>
        <v>#REF!</v>
      </c>
      <c r="E24" s="50" t="e">
        <f>SUM(Лист1!#REF!+Лист1!H549+Лист1!H610)</f>
        <v>#REF!</v>
      </c>
    </row>
    <row r="25" spans="2:5" ht="12.75">
      <c r="B25" s="49" t="s">
        <v>46</v>
      </c>
      <c r="C25" s="50">
        <f>SUM(Лист1!F583)</f>
        <v>4368.4</v>
      </c>
      <c r="D25" s="50">
        <f>SUM(Лист1!G583)</f>
        <v>4368.4</v>
      </c>
      <c r="E25" s="50">
        <f>SUM(Лист1!H583)</f>
        <v>4368.4</v>
      </c>
    </row>
    <row r="26" spans="2:5" ht="12.75">
      <c r="B26" s="49" t="s">
        <v>672</v>
      </c>
      <c r="C26" s="50" t="e">
        <f>SUM(Лист1!F50+Лист1!#REF!+Лист1!F622)</f>
        <v>#REF!</v>
      </c>
      <c r="D26" s="50" t="e">
        <f>SUM(Лист1!G50+Лист1!#REF!+Лист1!G622)</f>
        <v>#REF!</v>
      </c>
      <c r="E26" s="50" t="e">
        <f>SUM(Лист1!H50+Лист1!#REF!+Лист1!H622)</f>
        <v>#REF!</v>
      </c>
    </row>
    <row r="27" spans="2:5" ht="12.75">
      <c r="B27" s="49" t="s">
        <v>768</v>
      </c>
      <c r="C27" s="50">
        <f>SUM(Лист1!F403)</f>
        <v>70</v>
      </c>
      <c r="D27" s="50">
        <f>SUM(Лист1!G403)</f>
        <v>70</v>
      </c>
      <c r="E27" s="50">
        <f>SUM(Лист1!H403)</f>
        <v>70</v>
      </c>
    </row>
    <row r="28" spans="2:5" ht="12.75">
      <c r="B28" s="49" t="s">
        <v>711</v>
      </c>
      <c r="C28" s="50" t="e">
        <f>SUM(Лист1!#REF!)</f>
        <v>#REF!</v>
      </c>
      <c r="D28" s="50" t="e">
        <f>SUM(Лист1!#REF!)</f>
        <v>#REF!</v>
      </c>
      <c r="E28" s="50" t="e">
        <f>SUM(Лист1!#REF!)</f>
        <v>#REF!</v>
      </c>
    </row>
    <row r="29" spans="2:5" ht="12.75">
      <c r="B29" s="49" t="s">
        <v>704</v>
      </c>
      <c r="C29" s="50" t="e">
        <f>SUM(Лист1!#REF!)</f>
        <v>#REF!</v>
      </c>
      <c r="D29" s="50" t="e">
        <f>SUM(Лист1!#REF!)</f>
        <v>#REF!</v>
      </c>
      <c r="E29" s="50" t="e">
        <f>SUM(Лист1!#REF!)</f>
        <v>#REF!</v>
      </c>
    </row>
    <row r="30" spans="2:5" ht="12.75">
      <c r="B30" s="48"/>
      <c r="C30" s="50" t="e">
        <f>SUM(C2:C29)</f>
        <v>#REF!</v>
      </c>
      <c r="D30" s="50" t="e">
        <f>SUM(D2:D29)</f>
        <v>#REF!</v>
      </c>
      <c r="E30" s="50" t="e">
        <f>SUM(E2:E29)</f>
        <v>#REF!</v>
      </c>
    </row>
    <row r="31" spans="2:5" ht="12.75">
      <c r="B31" s="48"/>
      <c r="C31" s="48"/>
      <c r="D31" s="48"/>
      <c r="E31" s="48"/>
    </row>
    <row r="32" spans="2:5" ht="12.75">
      <c r="B32" s="48"/>
      <c r="C32" s="48"/>
      <c r="D32" s="48"/>
      <c r="E32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PC-113</cp:lastModifiedBy>
  <cp:lastPrinted>2015-11-11T07:36:12Z</cp:lastPrinted>
  <dcterms:created xsi:type="dcterms:W3CDTF">2007-10-11T12:08:51Z</dcterms:created>
  <dcterms:modified xsi:type="dcterms:W3CDTF">2015-12-18T08:21:22Z</dcterms:modified>
  <cp:category/>
  <cp:version/>
  <cp:contentType/>
  <cp:contentStatus/>
</cp:coreProperties>
</file>