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" windowWidth="15480" windowHeight="11040" activeTab="0"/>
  </bookViews>
  <sheets>
    <sheet name="Лист1" sheetId="1" r:id="rId1"/>
    <sheet name="Лист3" sheetId="2" r:id="rId2"/>
  </sheets>
  <definedNames>
    <definedName name="_xlnm.Print_Titles" localSheetId="0">'Лист1'!$8:$8</definedName>
    <definedName name="_xlnm.Print_Area" localSheetId="0">'Лист1'!$A$1:$I$731</definedName>
  </definedNames>
  <calcPr fullCalcOnLoad="1"/>
</workbook>
</file>

<file path=xl/sharedStrings.xml><?xml version="1.0" encoding="utf-8"?>
<sst xmlns="http://schemas.openxmlformats.org/spreadsheetml/2006/main" count="3163" uniqueCount="1281">
  <si>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</si>
  <si>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</si>
  <si>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</si>
  <si>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</si>
  <si>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</si>
  <si>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Подпрограмма "Патриотическое  воспитание молодёжи Большеулуйского района 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</si>
  <si>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</si>
  <si>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</si>
  <si>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муниципальным, пригородным и междугородним (внутрирайонным) маршрутам,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</si>
  <si>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</si>
  <si>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</si>
  <si>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</si>
  <si>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1000</t>
  </si>
  <si>
    <t>Всего</t>
  </si>
  <si>
    <t>1006</t>
  </si>
  <si>
    <t>200</t>
  </si>
  <si>
    <t>Раздел, подраздел</t>
  </si>
  <si>
    <t>9</t>
  </si>
  <si>
    <t>Межбюджетные трансферты</t>
  </si>
  <si>
    <t>Иные межбюджетные трансферты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</si>
  <si>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</si>
  <si>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</si>
  <si>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</si>
  <si>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</si>
  <si>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</si>
  <si>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</si>
  <si>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</si>
  <si>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</si>
  <si>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</si>
  <si>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</si>
  <si>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4</t>
  </si>
  <si>
    <t>5</t>
  </si>
  <si>
    <t>6</t>
  </si>
  <si>
    <t>7</t>
  </si>
  <si>
    <t>8</t>
  </si>
  <si>
    <t>600</t>
  </si>
  <si>
    <t>610</t>
  </si>
  <si>
    <t>Субсидии бюджетным учреждениям</t>
  </si>
  <si>
    <t>1401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</si>
  <si>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</si>
  <si>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</si>
  <si>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</si>
  <si>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</si>
  <si>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</si>
  <si>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</si>
  <si>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</si>
  <si>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</si>
  <si>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</si>
  <si>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</si>
  <si>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</si>
  <si>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</si>
  <si>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</si>
  <si>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</si>
  <si>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</si>
  <si>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</si>
  <si>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Проведение семинаров, круглых столов.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</si>
  <si>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3</t>
  </si>
  <si>
    <t>10</t>
  </si>
  <si>
    <t>11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</si>
  <si>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</si>
  <si>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</si>
  <si>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</si>
  <si>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</si>
  <si>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</si>
  <si>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</si>
  <si>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</si>
  <si>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</si>
  <si>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</si>
  <si>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</si>
  <si>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</si>
  <si>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</si>
  <si>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</si>
  <si>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</si>
  <si>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</si>
  <si>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</si>
  <si>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</si>
  <si>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</si>
  <si>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</si>
  <si>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</si>
  <si>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</si>
  <si>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</si>
  <si>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</si>
  <si>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</si>
  <si>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54</t>
  </si>
  <si>
    <t>55</t>
  </si>
  <si>
    <t>56</t>
  </si>
  <si>
    <t>59</t>
  </si>
  <si>
    <t>60</t>
  </si>
  <si>
    <t>61</t>
  </si>
  <si>
    <t>105</t>
  </si>
  <si>
    <t>106</t>
  </si>
  <si>
    <t>107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</si>
  <si>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</si>
  <si>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</si>
  <si>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</si>
  <si>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</si>
  <si>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</si>
  <si>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</si>
  <si>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</si>
  <si>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</si>
  <si>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</si>
  <si>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</si>
  <si>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</si>
  <si>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</si>
  <si>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</si>
  <si>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</si>
  <si>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</si>
  <si>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</si>
  <si>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</si>
  <si>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</si>
  <si>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</si>
  <si>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</si>
  <si>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</si>
  <si>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</si>
  <si>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</si>
  <si>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</si>
  <si>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</si>
  <si>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</si>
  <si>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</si>
  <si>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</si>
  <si>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</si>
  <si>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</si>
  <si>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</si>
  <si>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Субсидии на реализацию публичных обязательств по ранее выданным сертификатам на индивидуальное строительство жилых домов в рамках РЦП "Индивидуальный жилой дом"</t>
  </si>
  <si>
    <t>499</t>
  </si>
  <si>
    <t>174</t>
  </si>
  <si>
    <t>175</t>
  </si>
  <si>
    <t>176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</si>
  <si>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</si>
  <si>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</si>
  <si>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</si>
  <si>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</si>
  <si>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</si>
  <si>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</si>
  <si>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</si>
  <si>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</si>
  <si>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</si>
  <si>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</si>
  <si>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195</t>
  </si>
  <si>
    <t>196</t>
  </si>
  <si>
    <t>197</t>
  </si>
  <si>
    <t>198</t>
  </si>
  <si>
    <t>199</t>
  </si>
  <si>
    <t>205</t>
  </si>
  <si>
    <t>206</t>
  </si>
  <si>
    <t>207</t>
  </si>
  <si>
    <t>208</t>
  </si>
  <si>
    <t>209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</si>
  <si>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</si>
  <si>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</si>
  <si>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</si>
  <si>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</si>
  <si>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</si>
  <si>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</si>
  <si>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</si>
  <si>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</si>
  <si>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</si>
  <si>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</si>
  <si>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</si>
  <si>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</si>
  <si>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</si>
  <si>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</si>
  <si>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241</t>
  </si>
  <si>
    <t>242</t>
  </si>
  <si>
    <t>243</t>
  </si>
  <si>
    <t>244</t>
  </si>
  <si>
    <t>245</t>
  </si>
  <si>
    <t>246</t>
  </si>
  <si>
    <t>247</t>
  </si>
  <si>
    <t>250</t>
  </si>
  <si>
    <t>251</t>
  </si>
  <si>
    <t>252</t>
  </si>
  <si>
    <t>253</t>
  </si>
  <si>
    <t>254</t>
  </si>
  <si>
    <t>255</t>
  </si>
  <si>
    <t>262</t>
  </si>
  <si>
    <t>263</t>
  </si>
  <si>
    <t>264</t>
  </si>
  <si>
    <t>273</t>
  </si>
  <si>
    <t>274</t>
  </si>
  <si>
    <t>275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</si>
  <si>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</si>
  <si>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</si>
  <si>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</si>
  <si>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</si>
  <si>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</si>
  <si>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</si>
  <si>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</si>
  <si>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</si>
  <si>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</si>
  <si>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294</t>
  </si>
  <si>
    <t>295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</si>
  <si>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</si>
  <si>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</si>
  <si>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</si>
  <si>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</si>
  <si>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</si>
  <si>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</si>
  <si>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</si>
  <si>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</si>
  <si>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</si>
  <si>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</si>
  <si>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</si>
  <si>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</si>
  <si>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</si>
  <si>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</si>
  <si>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</si>
  <si>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</si>
  <si>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</si>
  <si>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</si>
  <si>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</si>
  <si>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</si>
  <si>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</si>
  <si>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</si>
  <si>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</si>
  <si>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</si>
  <si>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</si>
  <si>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</si>
  <si>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</si>
  <si>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</si>
  <si>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</si>
  <si>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</si>
  <si>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</si>
  <si>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</si>
  <si>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</si>
  <si>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</si>
  <si>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</si>
  <si>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</si>
  <si>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</si>
  <si>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</si>
  <si>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</si>
  <si>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</si>
  <si>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</si>
  <si>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</si>
  <si>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</si>
  <si>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</si>
  <si>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</si>
  <si>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</si>
  <si>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</si>
  <si>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363</t>
  </si>
  <si>
    <t>364</t>
  </si>
  <si>
    <t>365</t>
  </si>
  <si>
    <t>369</t>
  </si>
  <si>
    <t>370</t>
  </si>
  <si>
    <t>371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</si>
  <si>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</si>
  <si>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</si>
  <si>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</si>
  <si>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</si>
  <si>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</si>
  <si>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</si>
  <si>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</si>
  <si>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</si>
  <si>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</si>
  <si>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</si>
  <si>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</si>
  <si>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</si>
  <si>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399</t>
  </si>
  <si>
    <t>400</t>
  </si>
  <si>
    <t>401</t>
  </si>
  <si>
    <t>402</t>
  </si>
  <si>
    <t>403</t>
  </si>
  <si>
    <t>404</t>
  </si>
  <si>
    <t>405</t>
  </si>
  <si>
    <t>406</t>
  </si>
  <si>
    <t>410</t>
  </si>
  <si>
    <t>411</t>
  </si>
  <si>
    <t>412</t>
  </si>
  <si>
    <t>413</t>
  </si>
  <si>
    <t>414</t>
  </si>
  <si>
    <t>415</t>
  </si>
  <si>
    <t>419</t>
  </si>
  <si>
    <t>420</t>
  </si>
  <si>
    <t>426</t>
  </si>
  <si>
    <t>427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</si>
  <si>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</si>
  <si>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</si>
  <si>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</si>
  <si>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</si>
  <si>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</si>
  <si>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</si>
  <si>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</si>
  <si>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</si>
  <si>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</si>
  <si>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</si>
  <si>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</si>
  <si>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</si>
  <si>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449</t>
  </si>
  <si>
    <t>450</t>
  </si>
  <si>
    <t>451</t>
  </si>
  <si>
    <t>463</t>
  </si>
  <si>
    <t>464</t>
  </si>
  <si>
    <t>465</t>
  </si>
  <si>
    <t>466</t>
  </si>
  <si>
    <t>467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</si>
  <si>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</si>
  <si>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</si>
  <si>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</si>
  <si>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</si>
  <si>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</si>
  <si>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</si>
  <si>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</si>
  <si>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</si>
  <si>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</si>
  <si>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</si>
  <si>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487</t>
  </si>
  <si>
    <t>488</t>
  </si>
  <si>
    <t>489</t>
  </si>
  <si>
    <t>490</t>
  </si>
  <si>
    <t>491</t>
  </si>
  <si>
    <t>492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</si>
  <si>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</si>
  <si>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</si>
  <si>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</si>
  <si>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</si>
  <si>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</si>
  <si>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</si>
  <si>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0102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</si>
  <si>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</si>
  <si>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</si>
  <si>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</si>
  <si>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</si>
  <si>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</si>
  <si>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</si>
  <si>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</si>
  <si>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</si>
  <si>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</si>
  <si>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</si>
  <si>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Подпрограмма "Обеспечение условий реализации программы и прочие мероприятия"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</si>
  <si>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</si>
  <si>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</si>
  <si>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</si>
  <si>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</si>
  <si>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</si>
  <si>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</si>
  <si>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Расходы на выплату персоналу государственных (муниципальных) органов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</si>
  <si>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</si>
  <si>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</si>
  <si>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</si>
  <si>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</si>
  <si>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</si>
  <si>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Подпрограмма «Поддержка малых форм хозяйствования»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</si>
  <si>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</si>
  <si>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</si>
  <si>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</si>
  <si>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</si>
  <si>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</si>
  <si>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</si>
  <si>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проведения военно-полевых сборов в общеобразовательных учреждениях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</si>
  <si>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</si>
  <si>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</si>
  <si>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</si>
  <si>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</si>
  <si>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</si>
  <si>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</si>
  <si>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</si>
  <si>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</si>
  <si>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</si>
  <si>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</si>
  <si>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</si>
  <si>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0203</t>
  </si>
  <si>
    <t>1003</t>
  </si>
  <si>
    <t>Социальные выплаты гражданам, кроме публичных нормативных социальных выплат</t>
  </si>
  <si>
    <t>320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</si>
  <si>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</si>
  <si>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</si>
  <si>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</si>
  <si>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</si>
  <si>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</si>
  <si>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</si>
  <si>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</si>
  <si>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</si>
  <si>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</si>
  <si>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0408</t>
  </si>
  <si>
    <t>810</t>
  </si>
  <si>
    <t>0412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</si>
  <si>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</si>
  <si>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</si>
  <si>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</si>
  <si>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</si>
  <si>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</si>
  <si>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</si>
  <si>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</si>
  <si>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 мерах противодействию терроризму и экстремизму"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</si>
  <si>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</si>
  <si>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</si>
  <si>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</si>
  <si>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</si>
  <si>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</si>
  <si>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</si>
  <si>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</si>
  <si>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</si>
  <si>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</si>
  <si>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</si>
  <si>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</si>
  <si>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</si>
  <si>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0502</t>
  </si>
  <si>
    <t>Оказать материальную помощь одиноким матерям, матерям из малообеспеченных и многодетных в рамках подпрограммы «Господдержка детей 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</si>
  <si>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</si>
  <si>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</si>
  <si>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</si>
  <si>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</si>
  <si>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</si>
  <si>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</si>
  <si>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</si>
  <si>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</si>
  <si>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</si>
  <si>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Сумма на          2017 год</t>
  </si>
  <si>
    <t>0707</t>
  </si>
  <si>
    <t>0709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</si>
  <si>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на 2014-2016 годы»</t>
  </si>
  <si>
    <t>41</t>
  </si>
  <si>
    <t>42</t>
  </si>
  <si>
    <t>118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</si>
  <si>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</si>
  <si>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</si>
  <si>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</si>
  <si>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</si>
  <si>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</si>
  <si>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Празднование Дня Победы в ВОВ 1941-1945гг,в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</si>
  <si>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</si>
  <si>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</si>
  <si>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</si>
  <si>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</si>
  <si>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 бюджетам муниципальных образований района на организацию и проведение акарицидных обработок мест массового отдыха населения по подпрограмме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 в рамках непрограммных расходов отдельных органов исполнительной власти</t>
  </si>
  <si>
    <t>Субсидии</t>
  </si>
  <si>
    <t>520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</si>
  <si>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</si>
  <si>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</si>
  <si>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</si>
  <si>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</si>
  <si>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</si>
  <si>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</si>
  <si>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1002</t>
  </si>
  <si>
    <t>Подпрограмма «Повышение качества и доступности социальных услуг населению»</t>
  </si>
  <si>
    <t>Медицинское сопровождение детей в загородные лагеря</t>
  </si>
  <si>
    <t>Сумма на          2018 год</t>
  </si>
  <si>
    <t>0200000000</t>
  </si>
  <si>
    <t>0220000000</t>
  </si>
  <si>
    <t>0220000010</t>
  </si>
  <si>
    <t>0220000050</t>
  </si>
  <si>
    <t>0220000070</t>
  </si>
  <si>
    <t>0220000080</t>
  </si>
  <si>
    <t>0220000130</t>
  </si>
  <si>
    <t>0220000140</t>
  </si>
  <si>
    <t>0220000150</t>
  </si>
  <si>
    <t>0220000240</t>
  </si>
  <si>
    <t>0220000280</t>
  </si>
  <si>
    <t>0220010210</t>
  </si>
  <si>
    <t>0220074090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</si>
  <si>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</si>
  <si>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0220075640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</si>
  <si>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</si>
  <si>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0220074080</t>
  </si>
  <si>
    <t>0220075880</t>
  </si>
  <si>
    <t>Субвенции бюджетам мцниципальных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</si>
  <si>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0230000000</t>
  </si>
  <si>
    <t>0230000010</t>
  </si>
  <si>
    <t>0230000020</t>
  </si>
  <si>
    <t>0230000030</t>
  </si>
  <si>
    <t>0240000060</t>
  </si>
  <si>
    <t>0240000000</t>
  </si>
  <si>
    <t>0240075520</t>
  </si>
  <si>
    <t>0220075540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</si>
  <si>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</si>
  <si>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0220075660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</si>
  <si>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</si>
  <si>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0220075560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</si>
  <si>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</si>
  <si>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0240050820</t>
  </si>
  <si>
    <t>02400R0820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</si>
  <si>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</si>
  <si>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</si>
  <si>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</si>
  <si>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</si>
  <si>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0250000000</t>
  </si>
  <si>
    <t>0250000010</t>
  </si>
  <si>
    <t>0250000980</t>
  </si>
  <si>
    <t>0250000990</t>
  </si>
  <si>
    <t>0250010210</t>
  </si>
  <si>
    <t>0300000000</t>
  </si>
  <si>
    <t>0310000000</t>
  </si>
  <si>
    <t>0310000010</t>
  </si>
  <si>
    <t>0310000020</t>
  </si>
  <si>
    <t>0310000030</t>
  </si>
  <si>
    <t>Расходы на выплаты персоналу государственных (муниципальных) органов</t>
  </si>
  <si>
    <t>0320000000</t>
  </si>
  <si>
    <t>0400000000</t>
  </si>
  <si>
    <t>0410000000</t>
  </si>
  <si>
    <t>0410000010</t>
  </si>
  <si>
    <t>0410000020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</si>
  <si>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</si>
  <si>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</si>
  <si>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0450000000</t>
  </si>
  <si>
    <t>0450000980</t>
  </si>
  <si>
    <t>0490000000</t>
  </si>
  <si>
    <t>0490075700</t>
  </si>
  <si>
    <t>Отдельные мероприятия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</si>
  <si>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</si>
  <si>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0500000000</t>
  </si>
  <si>
    <t>0510000000</t>
  </si>
  <si>
    <t>0510000010</t>
  </si>
  <si>
    <t>0510000020</t>
  </si>
  <si>
    <t>0510000030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</si>
  <si>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</si>
  <si>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</si>
  <si>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0520000000</t>
  </si>
  <si>
    <t>0520000010</t>
  </si>
  <si>
    <t>0530000000</t>
  </si>
  <si>
    <t>0530000020</t>
  </si>
  <si>
    <t>0540000000</t>
  </si>
  <si>
    <t>0540000010</t>
  </si>
  <si>
    <t>0840000000</t>
  </si>
  <si>
    <t>0840000010</t>
  </si>
  <si>
    <t>0830000000</t>
  </si>
  <si>
    <t>0830000010</t>
  </si>
  <si>
    <t>0830010210</t>
  </si>
  <si>
    <t>0830075190</t>
  </si>
  <si>
    <t>0800000000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</si>
  <si>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</si>
  <si>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0810000000</t>
  </si>
  <si>
    <t>0810000010</t>
  </si>
  <si>
    <t>0810010210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</si>
  <si>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</si>
  <si>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0820000000</t>
  </si>
  <si>
    <t>0820000010</t>
  </si>
  <si>
    <t>0820000030</t>
  </si>
  <si>
    <t>0820000040</t>
  </si>
  <si>
    <t>0820000050</t>
  </si>
  <si>
    <t>0820000070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</si>
  <si>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</si>
  <si>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</si>
  <si>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</si>
  <si>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</si>
  <si>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</si>
  <si>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</si>
  <si>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0840051440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</si>
  <si>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</si>
  <si>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0900000000</t>
  </si>
  <si>
    <t>0910000000</t>
  </si>
  <si>
    <t>0920000000</t>
  </si>
  <si>
    <t>0920000010</t>
  </si>
  <si>
    <t>0920010210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</si>
  <si>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</si>
  <si>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0910000010</t>
  </si>
  <si>
    <t>0920000020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</si>
  <si>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</si>
  <si>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</si>
  <si>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</si>
  <si>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</si>
  <si>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</si>
  <si>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</si>
  <si>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</si>
  <si>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</si>
  <si>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</si>
  <si>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</si>
  <si>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</si>
  <si>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</si>
  <si>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</si>
  <si>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1010074560</t>
  </si>
  <si>
    <t>1020000000</t>
  </si>
  <si>
    <t>1020000030</t>
  </si>
  <si>
    <t>1030000000</t>
  </si>
  <si>
    <t>1100000000</t>
  </si>
  <si>
    <t>1120000000</t>
  </si>
  <si>
    <t>1120000010</t>
  </si>
  <si>
    <t>1120000030</t>
  </si>
  <si>
    <t>1120000040</t>
  </si>
  <si>
    <t>1120000050</t>
  </si>
  <si>
    <t>Субсидии субъектам малого т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</si>
  <si>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1200000000</t>
  </si>
  <si>
    <t>1220000000</t>
  </si>
  <si>
    <t>1220000010</t>
  </si>
  <si>
    <t>1230000000</t>
  </si>
  <si>
    <t>1230000030</t>
  </si>
  <si>
    <t>1400000000</t>
  </si>
  <si>
    <t>1410000000</t>
  </si>
  <si>
    <t>1480000000</t>
  </si>
  <si>
    <t>1480075170</t>
  </si>
  <si>
    <t>1410075180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</si>
  <si>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</si>
  <si>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1600000000</t>
  </si>
  <si>
    <t>1610000000</t>
  </si>
  <si>
    <t>1610000010</t>
  </si>
  <si>
    <t>1800000000</t>
  </si>
  <si>
    <t>1810000000</t>
  </si>
  <si>
    <t>1810000010</t>
  </si>
  <si>
    <t>1810076010</t>
  </si>
  <si>
    <t>1820000000</t>
  </si>
  <si>
    <t>1820000010</t>
  </si>
  <si>
    <t>1830000000</t>
  </si>
  <si>
    <t>1830000980</t>
  </si>
  <si>
    <t>1840000000</t>
  </si>
  <si>
    <t>1840000990</t>
  </si>
  <si>
    <t>1900000000</t>
  </si>
  <si>
    <t>1910000000</t>
  </si>
  <si>
    <t>1910000010</t>
  </si>
  <si>
    <t>1940000000</t>
  </si>
  <si>
    <t>1940000990</t>
  </si>
  <si>
    <t>1930000000</t>
  </si>
  <si>
    <t>1940000010</t>
  </si>
  <si>
    <t>Взносы на капитальный ремонт общего имущества многоквартирных домов</t>
  </si>
  <si>
    <t>1930000010</t>
  </si>
  <si>
    <t>1930000020</t>
  </si>
  <si>
    <t>9500000000</t>
  </si>
  <si>
    <t>9510000000</t>
  </si>
  <si>
    <t>9510000910</t>
  </si>
  <si>
    <t>9510000920</t>
  </si>
  <si>
    <t>9510000990</t>
  </si>
  <si>
    <t>9600000000</t>
  </si>
  <si>
    <t>9610000000</t>
  </si>
  <si>
    <t>Глава исполнительного органа местного самоуправления муниципального района в рамках непрограммных расходов исполниительного органа власти</t>
  </si>
  <si>
    <t>9610000910</t>
  </si>
  <si>
    <t>9610000990</t>
  </si>
  <si>
    <t>9610010210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</si>
  <si>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</si>
  <si>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9610000920</t>
  </si>
  <si>
    <t>9610074290</t>
  </si>
  <si>
    <t>9610076040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</si>
  <si>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</si>
  <si>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>9620000000</t>
  </si>
  <si>
    <t>9620075140</t>
  </si>
  <si>
    <t>9620051180</t>
  </si>
  <si>
    <t>9620075550</t>
  </si>
  <si>
    <t>9700000000</t>
  </si>
  <si>
    <t>9710000000</t>
  </si>
  <si>
    <t>9710000990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</si>
  <si>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</si>
  <si>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</si>
  <si>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</si>
  <si>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0840010210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</si>
  <si>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</si>
  <si>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</si>
  <si>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</si>
  <si>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</si>
  <si>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</si>
  <si>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</si>
  <si>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</si>
  <si>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</si>
  <si>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</si>
  <si>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</si>
  <si>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</si>
  <si>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</si>
  <si>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</si>
  <si>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</si>
  <si>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</si>
  <si>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</si>
  <si>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</si>
  <si>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</si>
  <si>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</si>
  <si>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</si>
  <si>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</si>
  <si>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</si>
  <si>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</si>
  <si>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</si>
  <si>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</si>
  <si>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</si>
  <si>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</si>
  <si>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</si>
  <si>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</si>
  <si>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</si>
  <si>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</si>
  <si>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</si>
  <si>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</si>
  <si>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</si>
  <si>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</si>
  <si>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</si>
  <si>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</si>
  <si>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</si>
  <si>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</si>
  <si>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</si>
  <si>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</si>
  <si>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</si>
  <si>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</si>
  <si>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</si>
  <si>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</si>
  <si>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</si>
  <si>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</si>
  <si>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</si>
  <si>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</si>
  <si>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</si>
  <si>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</si>
  <si>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</si>
  <si>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</si>
  <si>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</si>
  <si>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</si>
  <si>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256</t>
  </si>
  <si>
    <t>257</t>
  </si>
  <si>
    <t>258</t>
  </si>
  <si>
    <t>259</t>
  </si>
  <si>
    <t>260</t>
  </si>
  <si>
    <t>261</t>
  </si>
  <si>
    <t>276</t>
  </si>
  <si>
    <t>277</t>
  </si>
  <si>
    <t>278</t>
  </si>
  <si>
    <t>288</t>
  </si>
  <si>
    <t>289</t>
  </si>
  <si>
    <t>290</t>
  </si>
  <si>
    <t>291</t>
  </si>
  <si>
    <t>292</t>
  </si>
  <si>
    <t>293</t>
  </si>
  <si>
    <t>296</t>
  </si>
  <si>
    <t>297</t>
  </si>
  <si>
    <t>298</t>
  </si>
  <si>
    <t>421</t>
  </si>
  <si>
    <t>422</t>
  </si>
  <si>
    <t>423</t>
  </si>
  <si>
    <t>424</t>
  </si>
  <si>
    <t>425</t>
  </si>
  <si>
    <t>428</t>
  </si>
  <si>
    <t>429</t>
  </si>
  <si>
    <t>430</t>
  </si>
  <si>
    <t>431</t>
  </si>
  <si>
    <t>432</t>
  </si>
  <si>
    <t>433</t>
  </si>
  <si>
    <t>452</t>
  </si>
  <si>
    <t>453</t>
  </si>
  <si>
    <t>454</t>
  </si>
  <si>
    <t>455</t>
  </si>
  <si>
    <t>456</t>
  </si>
  <si>
    <t>485</t>
  </si>
  <si>
    <t>486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</si>
  <si>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</si>
  <si>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</si>
  <si>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</si>
  <si>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</si>
  <si>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</si>
  <si>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</si>
  <si>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</si>
  <si>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</si>
  <si>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</si>
  <si>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</si>
  <si>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</si>
  <si>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</si>
  <si>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</si>
  <si>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</si>
  <si>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</si>
  <si>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521</t>
  </si>
  <si>
    <t>522</t>
  </si>
  <si>
    <t>523</t>
  </si>
  <si>
    <t>544</t>
  </si>
  <si>
    <t>Публичные нормативных социальных выплаты гражданам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</si>
  <si>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</si>
  <si>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</si>
  <si>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</si>
  <si>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"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</si>
  <si>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 »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</si>
  <si>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»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</si>
  <si>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</si>
  <si>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 »</t>
  </si>
  <si>
    <t>Предоставление социальных выплат молодым семьям на приобретение (строительство жилья),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</si>
  <si>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Муниципальная программа "Развитие субъектов малого и среднего предпринимательства в Большеулуйском районе" "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</si>
  <si>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</si>
  <si>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</si>
  <si>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</si>
  <si>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</si>
  <si>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</si>
  <si>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</si>
  <si>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</si>
  <si>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</si>
  <si>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Муниципальная программа "Молодёжь Большеулуйского района"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</si>
  <si>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края»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</si>
  <si>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</si>
  <si>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Муниципальная программа "Развитие физической культуры, спорта в Большеулуйском районе Красноярского края"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</si>
  <si>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</si>
  <si>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</si>
  <si>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</si>
  <si>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</si>
  <si>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Подпрограмма "Безопасность дорожного движения" </t>
  </si>
  <si>
    <t>Возмещение части затрат на уплату процентов по кредитам и (или) займам, полученнымна развитие малых форм хозяйствования,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</si>
  <si>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0405</t>
  </si>
  <si>
    <t>14100R0550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</si>
  <si>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</si>
  <si>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</si>
  <si>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0840000020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</si>
  <si>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</si>
  <si>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</si>
  <si>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</si>
  <si>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</si>
  <si>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</si>
  <si>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</si>
  <si>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</si>
  <si>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</si>
  <si>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</si>
  <si>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Возмещение части  процентной ставки по долгосросным, среднесрочным и краткосрочным кредитам ,взятым малыми формами хозяйствования,за счёт средсв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</si>
  <si>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1410050550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</si>
  <si>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</si>
  <si>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</si>
  <si>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0220073970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</si>
  <si>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</si>
  <si>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1010010210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</si>
  <si>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 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</si>
  <si>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</si>
  <si>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</si>
  <si>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Распределение бюджетных ассигнований по целевым статьям (муниципальных программ Большеулуйского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на 2017 год и плановый период 2018-2019 годов</t>
  </si>
  <si>
    <t>Сумма на          2019 год</t>
  </si>
  <si>
    <t>02200S0320</t>
  </si>
  <si>
    <t>0240000070</t>
  </si>
  <si>
    <t>Проведение мероприятий направленных на профилактику правонарушений и преступлений среди несовершеннолетних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</si>
  <si>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</si>
  <si>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</si>
  <si>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</si>
  <si>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</si>
  <si>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</si>
  <si>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0310006400</t>
  </si>
  <si>
    <t>0320000010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</si>
  <si>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</si>
  <si>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0320000020</t>
  </si>
  <si>
    <t>Повышение надежности функционирования систем жизнеобеспечения граждан</t>
  </si>
  <si>
    <t>0320001510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</si>
  <si>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</si>
  <si>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0330000000</t>
  </si>
  <si>
    <t>Подпрограмма «Обеспечение реализации муниципальной программы и прочие мероприятия »</t>
  </si>
  <si>
    <t>0330075130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</si>
  <si>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</si>
  <si>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</si>
  <si>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0410000050</t>
  </si>
  <si>
    <t>0820000080</t>
  </si>
  <si>
    <t>Обеспечение деятельности (оказание услуг)  подведомственных учреждений (субсидия на иные цели)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</si>
  <si>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0820000090</t>
  </si>
  <si>
    <t>Обеспечение деятельности (оказание услуг) подведомственных учреждений (субсидия на иные цели)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</si>
  <si>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</si>
  <si>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</si>
  <si>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08400S0170</t>
  </si>
  <si>
    <t>0910000020</t>
  </si>
  <si>
    <t>0910010210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</si>
  <si>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</si>
  <si>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</si>
  <si>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09200S0020</t>
  </si>
  <si>
    <t>10100S0140</t>
  </si>
  <si>
    <t>10300S0010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</si>
  <si>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</si>
  <si>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</si>
  <si>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 xml:space="preserve">Подпрограмма "Развитие транспортного комплекса" </t>
  </si>
  <si>
    <t xml:space="preserve">Подпрограмма «Стимулирование жилищного строительства на территории Большеулуйского района» </t>
  </si>
  <si>
    <t xml:space="preserve">Муниципальная программа Большеулуйского района «Создание условий для обеспечения  доступным и комфортным жильем граждан Большеулуйского района» </t>
  </si>
  <si>
    <t>0490000020</t>
  </si>
  <si>
    <t>Организация проведения оплачиваемых общественных работ для граждан зарегистрированных в органах службы занятости</t>
  </si>
  <si>
    <t xml:space="preserve">Организация проведения трудоустройства безработных граждан испытывающих трудности в поиске работы зарегистрированных в центре занятости </t>
  </si>
  <si>
    <t>0490000010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</si>
  <si>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</si>
  <si>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0220000330</t>
  </si>
  <si>
    <t>Организация временного трудоустройства несовершеннолетних граждани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</si>
  <si>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12</t>
  </si>
  <si>
    <t>13</t>
  </si>
  <si>
    <t>14</t>
  </si>
  <si>
    <t>15</t>
  </si>
  <si>
    <t>16</t>
  </si>
  <si>
    <t>17</t>
  </si>
  <si>
    <t>18</t>
  </si>
  <si>
    <t>19</t>
  </si>
  <si>
    <t>46</t>
  </si>
  <si>
    <t>47</t>
  </si>
  <si>
    <t>48</t>
  </si>
  <si>
    <t>49</t>
  </si>
  <si>
    <t>50</t>
  </si>
  <si>
    <t>51</t>
  </si>
  <si>
    <t>52</t>
  </si>
  <si>
    <t>53</t>
  </si>
  <si>
    <t>57</t>
  </si>
  <si>
    <t>58</t>
  </si>
  <si>
    <t>62</t>
  </si>
  <si>
    <t>63</t>
  </si>
  <si>
    <t>64</t>
  </si>
  <si>
    <t>65</t>
  </si>
  <si>
    <t>66</t>
  </si>
  <si>
    <t>67</t>
  </si>
  <si>
    <t>68</t>
  </si>
  <si>
    <t>84</t>
  </si>
  <si>
    <t>85</t>
  </si>
  <si>
    <t>108</t>
  </si>
  <si>
    <t>109</t>
  </si>
  <si>
    <t>132</t>
  </si>
  <si>
    <t>133</t>
  </si>
  <si>
    <t>134</t>
  </si>
  <si>
    <t>135</t>
  </si>
  <si>
    <t>136</t>
  </si>
  <si>
    <t>137</t>
  </si>
  <si>
    <t>172</t>
  </si>
  <si>
    <t>173</t>
  </si>
  <si>
    <t>179</t>
  </si>
  <si>
    <t>180</t>
  </si>
  <si>
    <t>181</t>
  </si>
  <si>
    <t>182</t>
  </si>
  <si>
    <t>183</t>
  </si>
  <si>
    <t>192</t>
  </si>
  <si>
    <t>193</t>
  </si>
  <si>
    <t>194</t>
  </si>
  <si>
    <t>201</t>
  </si>
  <si>
    <t>202</t>
  </si>
  <si>
    <t>203</t>
  </si>
  <si>
    <t>204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</si>
  <si>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</si>
  <si>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</si>
  <si>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</si>
  <si>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</si>
  <si>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</si>
  <si>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</si>
  <si>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</si>
  <si>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</si>
  <si>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</si>
  <si>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</si>
  <si>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234</t>
  </si>
  <si>
    <t>235</t>
  </si>
  <si>
    <t>236</t>
  </si>
  <si>
    <t>237</t>
  </si>
  <si>
    <t>238</t>
  </si>
  <si>
    <t>239</t>
  </si>
  <si>
    <t>248</t>
  </si>
  <si>
    <t>249</t>
  </si>
  <si>
    <t>265</t>
  </si>
  <si>
    <t>266</t>
  </si>
  <si>
    <t>267</t>
  </si>
  <si>
    <t>268</t>
  </si>
  <si>
    <t>269</t>
  </si>
  <si>
    <t>270</t>
  </si>
  <si>
    <t>271</t>
  </si>
  <si>
    <t>272</t>
  </si>
  <si>
    <t>312</t>
  </si>
  <si>
    <t>313</t>
  </si>
  <si>
    <t>314</t>
  </si>
  <si>
    <t>331</t>
  </si>
  <si>
    <t>332</t>
  </si>
  <si>
    <t>333</t>
  </si>
  <si>
    <t>355</t>
  </si>
  <si>
    <t>356</t>
  </si>
  <si>
    <t>357</t>
  </si>
  <si>
    <t>358</t>
  </si>
  <si>
    <t>359</t>
  </si>
  <si>
    <t>360</t>
  </si>
  <si>
    <t>361</t>
  </si>
  <si>
    <t>362</t>
  </si>
  <si>
    <t>366</t>
  </si>
  <si>
    <t>367</t>
  </si>
  <si>
    <t>368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</si>
  <si>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</si>
  <si>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</si>
  <si>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</si>
  <si>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</si>
  <si>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</si>
  <si>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</si>
  <si>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</si>
  <si>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</si>
  <si>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</si>
  <si>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</si>
  <si>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</si>
  <si>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</si>
  <si>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396</t>
  </si>
  <si>
    <t>397</t>
  </si>
  <si>
    <t>398</t>
  </si>
  <si>
    <t>407</t>
  </si>
  <si>
    <t>408</t>
  </si>
  <si>
    <t>409</t>
  </si>
  <si>
    <t>416</t>
  </si>
  <si>
    <t>417</t>
  </si>
  <si>
    <t>418</t>
  </si>
  <si>
    <t>446</t>
  </si>
  <si>
    <t>447</t>
  </si>
  <si>
    <t>448</t>
  </si>
  <si>
    <t>457</t>
  </si>
  <si>
    <t>458</t>
  </si>
  <si>
    <t>459</t>
  </si>
  <si>
    <t>460</t>
  </si>
  <si>
    <t>461</t>
  </si>
  <si>
    <t>462</t>
  </si>
  <si>
    <t>468</t>
  </si>
  <si>
    <t>469</t>
  </si>
  <si>
    <t>470</t>
  </si>
  <si>
    <t>481</t>
  </si>
  <si>
    <t>482</t>
  </si>
  <si>
    <t>483</t>
  </si>
  <si>
    <t>484</t>
  </si>
  <si>
    <t>493</t>
  </si>
  <si>
    <t>494</t>
  </si>
  <si>
    <t>495</t>
  </si>
  <si>
    <t>496</t>
  </si>
  <si>
    <t>497</t>
  </si>
  <si>
    <t>498</t>
  </si>
  <si>
    <t>501</t>
  </si>
  <si>
    <t>502</t>
  </si>
  <si>
    <t>503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</si>
  <si>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</si>
  <si>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</si>
  <si>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</si>
  <si>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</si>
  <si>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</si>
  <si>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</si>
  <si>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</si>
  <si>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</si>
  <si>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</si>
  <si>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</si>
  <si>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</si>
  <si>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</si>
  <si>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</si>
  <si>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</si>
  <si>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</si>
  <si>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</si>
  <si>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</si>
  <si>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543</t>
  </si>
  <si>
    <t xml:space="preserve">Муниципальная программа "Развитие транспортной  системы" 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</si>
  <si>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</si>
  <si>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</si>
  <si>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</si>
  <si>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0220000310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</si>
  <si>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</si>
  <si>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0220075670</t>
  </si>
  <si>
    <t>0220077770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</si>
  <si>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2016 г.</t>
  </si>
  <si>
    <t>02200S0330</t>
  </si>
  <si>
    <t>Проведение работ в общеобразовательных учреждениях с целью устранения предписаний надзорных органов,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</si>
  <si>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0220000340</t>
  </si>
  <si>
    <t>Реализация мероприятий по проекту "Районный автогородок" 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</si>
  <si>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0220075630</t>
  </si>
  <si>
    <t>Субсидии бюджетам муниципальных образований на развитие инфраструктуры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</si>
  <si>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за 2016 год.</t>
  </si>
  <si>
    <t>0250077770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</si>
  <si>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района», кредиторская задолженность за 2016 год.</t>
  </si>
  <si>
    <t>0410000060</t>
  </si>
  <si>
    <t>Кредиторская задолженность за 2016 год субсидии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</si>
  <si>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04100S0040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</si>
  <si>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</si>
  <si>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</si>
  <si>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</si>
  <si>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05100S0040</t>
  </si>
  <si>
    <t>Софинансирование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</si>
  <si>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0510074130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</si>
  <si>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краевого бюджета,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</si>
  <si>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0310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</si>
  <si>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</si>
  <si>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0510074120</t>
  </si>
  <si>
    <t>0810010310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</si>
  <si>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</si>
  <si>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0810010440</t>
  </si>
  <si>
    <t>Средства на повышение размеров оплаты труда основного персонала библиотек и музеев Красноярского края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</si>
  <si>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0820010310</t>
  </si>
  <si>
    <t>Персональные выплаты, устанавливаемые в целях повышения оплаты труда молодым специальстам,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ЦКС", МБУК "Большеулуйский РДК"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</si>
  <si>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08400R5190</t>
  </si>
  <si>
    <t>08400R5580</t>
  </si>
  <si>
    <t>Мероприятия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</si>
  <si>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</si>
  <si>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08400S0050</t>
  </si>
  <si>
    <t>Софинансирование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</si>
  <si>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0830077770</t>
  </si>
  <si>
    <t>Кредиторская задолженность за 2016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</si>
  <si>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09200S0030</t>
  </si>
  <si>
    <t>Участие в софинансировании в краевых программах на предоставление субсидий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</si>
  <si>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0920074370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</si>
  <si>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
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</si>
  <si>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1010010430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</si>
  <si>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</si>
  <si>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10300R0200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</si>
  <si>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</si>
  <si>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14100R5430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</si>
  <si>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</si>
  <si>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власти, кредиторская задолженность 2016 год</t>
  </si>
  <si>
    <t>96100S1021</t>
  </si>
  <si>
    <t>Софинансирование 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</si>
  <si>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96100S7511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</si>
  <si>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</si>
  <si>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Кредиторская задолженность за 2016 год, в рамках непрограммных расходов   органов исполнительной власти</t>
  </si>
  <si>
    <t>9630078400</t>
  </si>
  <si>
    <t>9630S78400</t>
  </si>
  <si>
    <t>Функционирование Большеулуйского отдела образования администрации Большеулуйского района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</si>
  <si>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 непрограммных расходов отдельных органов исполнительной власти за счет средств краевого бюджета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</si>
  <si>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 районного бюджета, в рамках  непрограммных расходов отдельных органов исполнительной власти</t>
  </si>
  <si>
    <t>1210075080</t>
  </si>
  <si>
    <t>1210075090</t>
  </si>
  <si>
    <t xml:space="preserve">Подпрограмма "Дороги Большеулуйского района" 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</si>
  <si>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</si>
  <si>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</si>
  <si>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0409</t>
  </si>
  <si>
    <t>Субсидии бюджетам муниципальных образований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</si>
  <si>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</si>
  <si>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16100S7466</t>
  </si>
  <si>
    <t>Софинансирование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</si>
  <si>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9620010210</t>
  </si>
  <si>
    <t>1403</t>
  </si>
  <si>
    <t>1400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</si>
  <si>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</si>
  <si>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</si>
  <si>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9610000930</t>
  </si>
  <si>
    <t>112,6</t>
  </si>
  <si>
    <t>0503</t>
  </si>
  <si>
    <t>Субсидии бюджетам муниципальных образований края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</si>
  <si>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9620077410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</si>
  <si>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</si>
  <si>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</si>
  <si>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1230073980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</si>
  <si>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</si>
  <si>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</si>
  <si>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</si>
  <si>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</si>
  <si>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</si>
  <si>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</si>
  <si>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</si>
  <si>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</si>
  <si>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</si>
  <si>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</si>
  <si>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</si>
  <si>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</si>
  <si>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</si>
  <si>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</si>
  <si>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</si>
  <si>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</si>
  <si>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</si>
  <si>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</si>
  <si>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</si>
  <si>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</si>
  <si>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</si>
  <si>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</si>
  <si>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</si>
  <si>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</si>
  <si>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</si>
  <si>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</si>
  <si>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</si>
  <si>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</si>
  <si>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</si>
  <si>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</si>
  <si>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</si>
  <si>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</si>
  <si>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</si>
  <si>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</si>
  <si>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</si>
  <si>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</si>
  <si>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</si>
  <si>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</si>
  <si>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</si>
  <si>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</si>
  <si>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</si>
  <si>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</si>
  <si>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</si>
  <si>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</si>
  <si>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</si>
  <si>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</si>
  <si>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</si>
  <si>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</si>
  <si>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</si>
  <si>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</si>
  <si>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</si>
  <si>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</si>
  <si>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</si>
  <si>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</si>
  <si>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</si>
  <si>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</si>
  <si>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</si>
  <si>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</si>
  <si>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</si>
  <si>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</si>
  <si>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</si>
  <si>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</si>
  <si>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</si>
  <si>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</si>
  <si>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</si>
  <si>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</si>
  <si>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</si>
  <si>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</si>
  <si>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</si>
  <si>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</si>
  <si>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</si>
  <si>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</si>
  <si>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</si>
  <si>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</si>
  <si>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</si>
  <si>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</si>
  <si>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</si>
  <si>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</si>
  <si>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</si>
  <si>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</si>
  <si>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</si>
  <si>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</si>
  <si>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</si>
  <si>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</si>
  <si>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</si>
  <si>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</si>
  <si>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</si>
  <si>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</si>
  <si>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</si>
  <si>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</si>
  <si>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</si>
  <si>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</si>
  <si>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</si>
  <si>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</si>
  <si>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</si>
  <si>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</si>
  <si>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</si>
  <si>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</si>
  <si>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</si>
  <si>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</si>
  <si>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</si>
  <si>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</si>
  <si>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</si>
  <si>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</si>
  <si>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</si>
  <si>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</si>
  <si>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</si>
  <si>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</si>
  <si>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</si>
  <si>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</si>
  <si>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</si>
  <si>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</si>
  <si>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</si>
  <si>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</si>
  <si>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</si>
  <si>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</si>
  <si>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</si>
  <si>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</si>
  <si>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</si>
  <si>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</si>
  <si>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</si>
  <si>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</si>
  <si>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</si>
  <si>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</si>
  <si>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</si>
  <si>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</si>
  <si>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</si>
  <si>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</si>
  <si>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</si>
  <si>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</si>
  <si>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</si>
  <si>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</si>
  <si>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</si>
  <si>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</si>
  <si>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</si>
  <si>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</si>
  <si>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</si>
  <si>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</si>
  <si>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</si>
  <si>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</si>
  <si>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</si>
  <si>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</si>
  <si>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</si>
  <si>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</si>
  <si>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</si>
  <si>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Мероприятие на развитие инфраструктуры дошкольных образовательных организаций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</si>
  <si>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Мероприятия по приобретению и установке фильтров для очистки воды на водонапорных скважинах поселений района за счет средств пожервований от АО "АНПЗ ВНК"</t>
  </si>
  <si>
    <t>12300S0040</t>
  </si>
  <si>
    <t>0400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</si>
  <si>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системы»,кредиторская задолженность за 2016 год</t>
  </si>
  <si>
    <t>702</t>
  </si>
  <si>
    <t>703</t>
  </si>
  <si>
    <t>704</t>
  </si>
  <si>
    <t>02200S0030</t>
  </si>
  <si>
    <t xml:space="preserve">Приложение № 8                                                                       к  Решению Большеулуйского районного Совета депутатов  от  16.12.2016 № 55 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</si>
  <si>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</si>
  <si>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</si>
  <si>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0410</t>
  </si>
  <si>
    <t>Мероприятия связанные с ремонтом здания образовательного учреждения (МКОУ «Новоеловская СОШ»)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</si>
  <si>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0220000350</t>
  </si>
  <si>
    <t>9610010420</t>
  </si>
  <si>
    <t>Субсидия на повышение размеров оплаты труда основного персонала  (ДШИ, ДЮСШ), за счет средств краевого бюджета в рамках непрограммных расходов администрации Большеулуйского района</t>
  </si>
  <si>
    <t xml:space="preserve"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за счет средств краевого бюджета в рамках непрограммных расходов администрации Большеулуйского района </t>
  </si>
  <si>
    <t>9610010460</t>
  </si>
  <si>
    <t>0800</t>
  </si>
  <si>
    <t xml:space="preserve"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за счет средств краевого  бюджета в рамках непрограммных  расходов Большеулуйского отдела образования администрации Большеулуйского района  </t>
  </si>
  <si>
    <t>9630010450</t>
  </si>
  <si>
    <t>0410077770</t>
  </si>
  <si>
    <t>1220077720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</si>
  <si>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</si>
  <si>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0490076450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</si>
  <si>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</si>
  <si>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</si>
  <si>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04900S7645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</si>
  <si>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</si>
  <si>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</si>
  <si>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</si>
  <si>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</si>
  <si>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</si>
  <si>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</si>
  <si>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</si>
  <si>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</si>
  <si>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</si>
  <si>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</si>
  <si>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</si>
  <si>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</si>
  <si>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</si>
  <si>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</si>
  <si>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</si>
  <si>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</si>
  <si>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</si>
  <si>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</si>
  <si>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 xml:space="preserve">Приложение № 7                                                                        к Решению Большеулуйского районного Совета депутатов   от   31.08.2017          № 68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</si>
</sst>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#,##0.000"/>
    <numFmt numFmtId="175" formatCode="0.0"/>
    <numFmt numFmtId="176" formatCode="#,##0.00_р_.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 wrapText="1" shrinkToFit="1"/>
    </xf>
    <xf numFmtId="176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vertical="center" wrapText="1"/>
    </xf>
    <xf numFmtId="176" fontId="0" fillId="0" borderId="0" xfId="0" applyNumberFormat="1" applyFont="1" applyFill="1" applyAlignment="1">
      <alignment/>
    </xf>
    <xf numFmtId="176" fontId="8" fillId="0" borderId="10" xfId="0" applyNumberFormat="1" applyFont="1" applyFill="1" applyBorder="1" applyAlignment="1" applyProtection="1">
      <alignment horizontal="left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/>
    </xf>
    <xf numFmtId="176" fontId="9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6" fontId="2" fillId="0" borderId="11" xfId="0" applyNumberFormat="1" applyFont="1" applyFill="1" applyBorder="1" applyAlignment="1" applyProtection="1">
      <alignment horizontal="left" vertical="center" wrapText="1"/>
      <protection/>
    </xf>
    <xf numFmtId="176" fontId="2" fillId="0" borderId="12" xfId="0" applyNumberFormat="1" applyFont="1" applyFill="1" applyBorder="1" applyAlignment="1">
      <alignment horizontal="right" vertical="center" wrapText="1"/>
    </xf>
    <xf numFmtId="176" fontId="10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left" wrapText="1"/>
    </xf>
    <xf numFmtId="176" fontId="2" fillId="0" borderId="10" xfId="0" applyNumberFormat="1" applyFont="1" applyFill="1" applyBorder="1" applyAlignment="1">
      <alignment wrapText="1"/>
    </xf>
    <xf numFmtId="176" fontId="8" fillId="0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wrapText="1" shrinkToFi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 applyProtection="1">
      <alignment horizontal="left" vertical="center" wrapText="1"/>
      <protection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0" xfId="0" applyNumberFormat="1" applyFont="1" applyFill="1" applyAlignment="1" applyProtection="1">
      <alignment horizontal="left" vertical="center" wrapText="1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8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wrapText="1"/>
    </xf>
    <xf numFmtId="0" fontId="2" fillId="0" borderId="14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175" fontId="2" fillId="0" borderId="1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176" fontId="7" fillId="34" borderId="10" xfId="0" applyNumberFormat="1" applyFont="1" applyFill="1" applyBorder="1" applyAlignment="1">
      <alignment vertical="center" wrapText="1"/>
    </xf>
    <xf numFmtId="176" fontId="8" fillId="34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vertical="center" wrapText="1"/>
    </xf>
    <xf numFmtId="176" fontId="2" fillId="34" borderId="10" xfId="0" applyNumberFormat="1" applyFont="1" applyFill="1" applyBorder="1" applyAlignment="1">
      <alignment horizontal="right" vertical="center" wrapText="1"/>
    </xf>
    <xf numFmtId="176" fontId="8" fillId="34" borderId="10" xfId="0" applyNumberFormat="1" applyFont="1" applyFill="1" applyBorder="1" applyAlignment="1">
      <alignment horizontal="right" vertical="center" wrapText="1"/>
    </xf>
    <xf numFmtId="176" fontId="7" fillId="34" borderId="10" xfId="0" applyNumberFormat="1" applyFont="1" applyFill="1" applyBorder="1" applyAlignment="1">
      <alignment horizontal="right" vertical="center" wrapText="1"/>
    </xf>
    <xf numFmtId="175" fontId="2" fillId="34" borderId="10" xfId="0" applyNumberFormat="1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176" fontId="7" fillId="34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76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6" fontId="9" fillId="34" borderId="10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vertical="center" wrapText="1" shrinkToFit="1"/>
    </xf>
    <xf numFmtId="176" fontId="11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2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7.375" style="12" customWidth="1"/>
    <col min="2" max="2" width="56.75390625" style="13" customWidth="1"/>
    <col min="3" max="3" width="11.25390625" style="13" customWidth="1"/>
    <col min="4" max="4" width="10.625" style="12" customWidth="1"/>
    <col min="5" max="5" width="11.875" style="12" customWidth="1"/>
    <col min="6" max="6" width="14.125" style="13" customWidth="1"/>
    <col min="7" max="7" width="13.25390625" style="13" customWidth="1"/>
    <col min="8" max="8" width="15.25390625" style="13" customWidth="1"/>
    <col min="9" max="9" width="10.75390625" style="15" customWidth="1"/>
    <col min="10" max="16384" width="9.125" style="2" customWidth="1"/>
  </cols>
  <sheetData>
    <row r="1" spans="6:8" ht="65.25" customHeight="1">
      <c r="F1" s="85" t="s">
        <v>1280</v>
      </c>
      <c r="G1" s="85"/>
      <c r="H1" s="85"/>
    </row>
    <row r="2" spans="4:8" ht="43.5" customHeight="1">
      <c r="D2" s="13"/>
      <c r="F2" s="83" t="s">
        <v>1242</v>
      </c>
      <c r="G2" s="83"/>
      <c r="H2" s="83"/>
    </row>
    <row r="3" spans="4:8" ht="18" customHeight="1">
      <c r="D3" s="13"/>
      <c r="F3" s="14"/>
      <c r="G3" s="14"/>
      <c r="H3" s="14"/>
    </row>
    <row r="4" spans="6:8" ht="43.5" customHeight="1" hidden="1">
      <c r="F4" s="83"/>
      <c r="G4" s="83"/>
      <c r="H4" s="83"/>
    </row>
    <row r="5" spans="1:9" s="1" customFormat="1" ht="15.75" customHeight="1">
      <c r="A5" s="84" t="s">
        <v>794</v>
      </c>
      <c r="B5" s="84"/>
      <c r="C5" s="84"/>
      <c r="D5" s="84"/>
      <c r="E5" s="84"/>
      <c r="F5" s="84"/>
      <c r="G5" s="84"/>
      <c r="H5" s="84"/>
      <c r="I5" s="16"/>
    </row>
    <row r="6" spans="1:9" s="1" customFormat="1" ht="45" customHeight="1">
      <c r="A6" s="84"/>
      <c r="B6" s="84"/>
      <c r="C6" s="84"/>
      <c r="D6" s="84"/>
      <c r="E6" s="84"/>
      <c r="F6" s="84"/>
      <c r="G6" s="84"/>
      <c r="H6" s="84"/>
      <c r="I6" s="16"/>
    </row>
    <row r="7" ht="12.75">
      <c r="H7" s="13" t="s">
        <v>24</v>
      </c>
    </row>
    <row r="8" spans="1:9" s="8" customFormat="1" ht="25.5">
      <c r="A8" s="17" t="s">
        <v>25</v>
      </c>
      <c r="B8" s="17" t="s">
        <v>26</v>
      </c>
      <c r="C8" s="17" t="s">
        <v>27</v>
      </c>
      <c r="D8" s="17" t="s">
        <v>11</v>
      </c>
      <c r="E8" s="17" t="s">
        <v>16</v>
      </c>
      <c r="F8" s="17" t="s">
        <v>407</v>
      </c>
      <c r="G8" s="17" t="s">
        <v>436</v>
      </c>
      <c r="H8" s="17" t="s">
        <v>795</v>
      </c>
      <c r="I8" s="18"/>
    </row>
    <row r="9" spans="1:9" s="8" customFormat="1" ht="12.75">
      <c r="A9" s="51">
        <v>1</v>
      </c>
      <c r="B9" s="17">
        <v>2</v>
      </c>
      <c r="C9" s="17" t="s">
        <v>56</v>
      </c>
      <c r="D9" s="17" t="s">
        <v>30</v>
      </c>
      <c r="E9" s="17" t="s">
        <v>31</v>
      </c>
      <c r="F9" s="51">
        <v>6</v>
      </c>
      <c r="G9" s="51">
        <v>7</v>
      </c>
      <c r="H9" s="51">
        <v>8</v>
      </c>
      <c r="I9" s="18"/>
    </row>
    <row r="10" spans="1:9" s="10" customFormat="1" ht="25.5">
      <c r="A10" s="17" t="s">
        <v>28</v>
      </c>
      <c r="B10" s="19" t="s">
        <v>376</v>
      </c>
      <c r="C10" s="20" t="s">
        <v>437</v>
      </c>
      <c r="D10" s="20"/>
      <c r="E10" s="76"/>
      <c r="F10" s="68">
        <f>F11+F156+F166+F184</f>
        <v>257498.60000000003</v>
      </c>
      <c r="G10" s="21">
        <f>G11+G156+G166+G184</f>
        <v>225557.69999999998</v>
      </c>
      <c r="H10" s="21">
        <f>H11+H156+H166+H184</f>
        <v>223676.49999999997</v>
      </c>
      <c r="I10" s="22"/>
    </row>
    <row r="11" spans="1:9" s="10" customFormat="1" ht="25.5">
      <c r="A11" s="17" t="s">
        <v>29</v>
      </c>
      <c r="B11" s="23" t="s">
        <v>377</v>
      </c>
      <c r="C11" s="24" t="s">
        <v>438</v>
      </c>
      <c r="D11" s="24"/>
      <c r="E11" s="77"/>
      <c r="F11" s="69">
        <f>F12+F33+F39+F44+F47+F50+F55+F80+F85+F24+F36+F97+F106+F115+F118+F126+F133+F143+F90+F61+F68+F21+F58+F71+F74+F123+F140+F150+F153+F77</f>
        <v>230813.80000000002</v>
      </c>
      <c r="G11" s="25">
        <f>G12+G33+G39+G44+G47+G50+G55+G80+G85+G24+G36+G97+G106+G115+G118+G126+G133+G143+G90+G61+G68</f>
        <v>216299.6</v>
      </c>
      <c r="H11" s="25">
        <f>H12+H33+H39+H44+H47+H50+H55+H80+H85+H24+H36+H97+H106+H115+H118+H126+H133+H143+H90+H61+H68</f>
        <v>214418.4</v>
      </c>
      <c r="I11" s="22"/>
    </row>
    <row r="12" spans="1:9" s="10" customFormat="1" ht="51">
      <c r="A12" s="17" t="s">
        <v>56</v>
      </c>
      <c r="B12" s="26" t="s">
        <v>378</v>
      </c>
      <c r="C12" s="17" t="s">
        <v>439</v>
      </c>
      <c r="D12" s="17"/>
      <c r="E12" s="78"/>
      <c r="F12" s="70">
        <f>F13+F15+F17+F19</f>
        <v>16153.6</v>
      </c>
      <c r="G12" s="27">
        <f>G13+G15+G17+G19</f>
        <v>19702.6</v>
      </c>
      <c r="H12" s="27">
        <f>H13+H15+H17+H19</f>
        <v>19702.6</v>
      </c>
      <c r="I12" s="22"/>
    </row>
    <row r="13" spans="1:9" s="10" customFormat="1" ht="51">
      <c r="A13" s="17" t="s">
        <v>30</v>
      </c>
      <c r="B13" s="27" t="s">
        <v>52</v>
      </c>
      <c r="C13" s="17" t="s">
        <v>439</v>
      </c>
      <c r="D13" s="17" t="s">
        <v>49</v>
      </c>
      <c r="E13" s="78" t="s">
        <v>381</v>
      </c>
      <c r="F13" s="70">
        <f>F14</f>
        <v>4421.5</v>
      </c>
      <c r="G13" s="27">
        <f>G14</f>
        <v>3822.6</v>
      </c>
      <c r="H13" s="27">
        <f>H14</f>
        <v>3822.6</v>
      </c>
      <c r="I13" s="22"/>
    </row>
    <row r="14" spans="1:9" s="11" customFormat="1" ht="12.75">
      <c r="A14" s="17" t="s">
        <v>31</v>
      </c>
      <c r="B14" s="27" t="s">
        <v>53</v>
      </c>
      <c r="C14" s="17" t="s">
        <v>439</v>
      </c>
      <c r="D14" s="17" t="s">
        <v>333</v>
      </c>
      <c r="E14" s="78" t="s">
        <v>381</v>
      </c>
      <c r="F14" s="71">
        <v>4421.5</v>
      </c>
      <c r="G14" s="28">
        <v>3822.6</v>
      </c>
      <c r="H14" s="28">
        <v>3822.6</v>
      </c>
      <c r="I14" s="29"/>
    </row>
    <row r="15" spans="1:9" s="9" customFormat="1" ht="25.5">
      <c r="A15" s="17" t="s">
        <v>32</v>
      </c>
      <c r="B15" s="26" t="s">
        <v>20</v>
      </c>
      <c r="C15" s="17" t="s">
        <v>439</v>
      </c>
      <c r="D15" s="17" t="s">
        <v>15</v>
      </c>
      <c r="E15" s="78" t="s">
        <v>381</v>
      </c>
      <c r="F15" s="70">
        <f>F16</f>
        <v>5381.5</v>
      </c>
      <c r="G15" s="27">
        <f>G16</f>
        <v>5306</v>
      </c>
      <c r="H15" s="27">
        <f>H16</f>
        <v>5306</v>
      </c>
      <c r="I15" s="30"/>
    </row>
    <row r="16" spans="1:9" s="10" customFormat="1" ht="25.5">
      <c r="A16" s="17" t="s">
        <v>33</v>
      </c>
      <c r="B16" s="26" t="s">
        <v>21</v>
      </c>
      <c r="C16" s="17" t="s">
        <v>439</v>
      </c>
      <c r="D16" s="17" t="s">
        <v>10</v>
      </c>
      <c r="E16" s="78" t="s">
        <v>381</v>
      </c>
      <c r="F16" s="71">
        <v>5381.5</v>
      </c>
      <c r="G16" s="28">
        <v>5306</v>
      </c>
      <c r="H16" s="28">
        <v>5306</v>
      </c>
      <c r="I16" s="22"/>
    </row>
    <row r="17" spans="1:9" s="10" customFormat="1" ht="25.5">
      <c r="A17" s="17" t="s">
        <v>34</v>
      </c>
      <c r="B17" s="26" t="s">
        <v>379</v>
      </c>
      <c r="C17" s="17" t="s">
        <v>439</v>
      </c>
      <c r="D17" s="17" t="s">
        <v>35</v>
      </c>
      <c r="E17" s="78" t="s">
        <v>381</v>
      </c>
      <c r="F17" s="70">
        <f>F18</f>
        <v>6313</v>
      </c>
      <c r="G17" s="27">
        <f>G18</f>
        <v>10550</v>
      </c>
      <c r="H17" s="27">
        <f>H18</f>
        <v>10550</v>
      </c>
      <c r="I17" s="22"/>
    </row>
    <row r="18" spans="1:9" s="10" customFormat="1" ht="12.75">
      <c r="A18" s="17" t="s">
        <v>17</v>
      </c>
      <c r="B18" s="26" t="s">
        <v>37</v>
      </c>
      <c r="C18" s="17" t="s">
        <v>439</v>
      </c>
      <c r="D18" s="17" t="s">
        <v>36</v>
      </c>
      <c r="E18" s="78" t="s">
        <v>381</v>
      </c>
      <c r="F18" s="71">
        <v>6313</v>
      </c>
      <c r="G18" s="28">
        <v>10550</v>
      </c>
      <c r="H18" s="28">
        <v>10550</v>
      </c>
      <c r="I18" s="22"/>
    </row>
    <row r="19" spans="1:9" s="10" customFormat="1" ht="12.75">
      <c r="A19" s="17" t="s">
        <v>57</v>
      </c>
      <c r="B19" s="27" t="s">
        <v>323</v>
      </c>
      <c r="C19" s="17" t="s">
        <v>439</v>
      </c>
      <c r="D19" s="17" t="s">
        <v>326</v>
      </c>
      <c r="E19" s="78" t="s">
        <v>381</v>
      </c>
      <c r="F19" s="71">
        <f>F20</f>
        <v>37.6</v>
      </c>
      <c r="G19" s="28">
        <f>G20</f>
        <v>24</v>
      </c>
      <c r="H19" s="28">
        <f>H20</f>
        <v>24</v>
      </c>
      <c r="I19" s="22"/>
    </row>
    <row r="20" spans="1:9" s="11" customFormat="1" ht="12.75">
      <c r="A20" s="17" t="s">
        <v>58</v>
      </c>
      <c r="B20" s="27" t="s">
        <v>324</v>
      </c>
      <c r="C20" s="17" t="s">
        <v>439</v>
      </c>
      <c r="D20" s="17" t="s">
        <v>327</v>
      </c>
      <c r="E20" s="78" t="s">
        <v>381</v>
      </c>
      <c r="F20" s="71">
        <v>37.6</v>
      </c>
      <c r="G20" s="28">
        <v>24</v>
      </c>
      <c r="H20" s="28">
        <v>24</v>
      </c>
      <c r="I20" s="31"/>
    </row>
    <row r="21" spans="1:9" s="11" customFormat="1" ht="127.5">
      <c r="A21" s="17" t="s">
        <v>843</v>
      </c>
      <c r="B21" s="52" t="s">
        <v>1002</v>
      </c>
      <c r="C21" s="54" t="s">
        <v>1241</v>
      </c>
      <c r="D21" s="17"/>
      <c r="E21" s="78" t="s">
        <v>381</v>
      </c>
      <c r="F21" s="71">
        <f aca="true" t="shared" si="0" ref="F21:H22">SUM(F22)</f>
        <v>764.1</v>
      </c>
      <c r="G21" s="28">
        <f t="shared" si="0"/>
        <v>0</v>
      </c>
      <c r="H21" s="28">
        <f t="shared" si="0"/>
        <v>0</v>
      </c>
      <c r="I21" s="31"/>
    </row>
    <row r="22" spans="1:9" s="11" customFormat="1" ht="25.5">
      <c r="A22" s="17" t="s">
        <v>844</v>
      </c>
      <c r="B22" s="52" t="s">
        <v>472</v>
      </c>
      <c r="C22" s="54" t="s">
        <v>1241</v>
      </c>
      <c r="D22" s="51">
        <v>400</v>
      </c>
      <c r="E22" s="78" t="s">
        <v>381</v>
      </c>
      <c r="F22" s="71">
        <f>SUM(F23)</f>
        <v>764.1</v>
      </c>
      <c r="G22" s="28">
        <f t="shared" si="0"/>
        <v>0</v>
      </c>
      <c r="H22" s="28">
        <f t="shared" si="0"/>
        <v>0</v>
      </c>
      <c r="I22" s="31"/>
    </row>
    <row r="23" spans="1:9" s="11" customFormat="1" ht="12.75">
      <c r="A23" s="17" t="s">
        <v>845</v>
      </c>
      <c r="B23" s="52" t="s">
        <v>473</v>
      </c>
      <c r="C23" s="54" t="s">
        <v>1241</v>
      </c>
      <c r="D23" s="51">
        <v>410</v>
      </c>
      <c r="E23" s="78" t="s">
        <v>381</v>
      </c>
      <c r="F23" s="71">
        <v>764.1</v>
      </c>
      <c r="G23" s="28">
        <v>0</v>
      </c>
      <c r="H23" s="28">
        <v>0</v>
      </c>
      <c r="I23" s="31"/>
    </row>
    <row r="24" spans="1:9" s="10" customFormat="1" ht="63.75">
      <c r="A24" s="17" t="s">
        <v>846</v>
      </c>
      <c r="B24" s="26" t="s">
        <v>390</v>
      </c>
      <c r="C24" s="17" t="s">
        <v>440</v>
      </c>
      <c r="D24" s="17"/>
      <c r="E24" s="78"/>
      <c r="F24" s="70">
        <f>F25+F27+F29+F31</f>
        <v>43555.7</v>
      </c>
      <c r="G24" s="27">
        <f>G25+G27+G29+G31</f>
        <v>39185.200000000004</v>
      </c>
      <c r="H24" s="27">
        <f>H25+H27+H29+H31</f>
        <v>37304</v>
      </c>
      <c r="I24" s="22"/>
    </row>
    <row r="25" spans="1:9" s="10" customFormat="1" ht="51">
      <c r="A25" s="17" t="s">
        <v>847</v>
      </c>
      <c r="B25" s="27" t="s">
        <v>52</v>
      </c>
      <c r="C25" s="17" t="s">
        <v>440</v>
      </c>
      <c r="D25" s="17" t="s">
        <v>49</v>
      </c>
      <c r="E25" s="78" t="s">
        <v>391</v>
      </c>
      <c r="F25" s="70">
        <f>F26</f>
        <v>18056</v>
      </c>
      <c r="G25" s="27">
        <f>G26</f>
        <v>18056</v>
      </c>
      <c r="H25" s="27">
        <f>H26</f>
        <v>18056</v>
      </c>
      <c r="I25" s="22"/>
    </row>
    <row r="26" spans="1:9" s="10" customFormat="1" ht="12.75">
      <c r="A26" s="17" t="s">
        <v>848</v>
      </c>
      <c r="B26" s="27" t="s">
        <v>53</v>
      </c>
      <c r="C26" s="17" t="s">
        <v>440</v>
      </c>
      <c r="D26" s="17" t="s">
        <v>333</v>
      </c>
      <c r="E26" s="78" t="s">
        <v>391</v>
      </c>
      <c r="F26" s="71">
        <v>18056</v>
      </c>
      <c r="G26" s="28">
        <v>18056</v>
      </c>
      <c r="H26" s="28">
        <v>18056</v>
      </c>
      <c r="I26" s="22"/>
    </row>
    <row r="27" spans="1:9" s="10" customFormat="1" ht="25.5">
      <c r="A27" s="17" t="s">
        <v>849</v>
      </c>
      <c r="B27" s="26" t="s">
        <v>20</v>
      </c>
      <c r="C27" s="17" t="s">
        <v>440</v>
      </c>
      <c r="D27" s="17" t="s">
        <v>15</v>
      </c>
      <c r="E27" s="78" t="s">
        <v>391</v>
      </c>
      <c r="F27" s="70">
        <f>F28</f>
        <v>14422.5</v>
      </c>
      <c r="G27" s="27">
        <f>G28</f>
        <v>11090.4</v>
      </c>
      <c r="H27" s="27">
        <f>H28</f>
        <v>11090.4</v>
      </c>
      <c r="I27" s="22"/>
    </row>
    <row r="28" spans="1:9" s="10" customFormat="1" ht="25.5">
      <c r="A28" s="17" t="s">
        <v>850</v>
      </c>
      <c r="B28" s="26" t="s">
        <v>21</v>
      </c>
      <c r="C28" s="17" t="s">
        <v>440</v>
      </c>
      <c r="D28" s="17" t="s">
        <v>10</v>
      </c>
      <c r="E28" s="78" t="s">
        <v>391</v>
      </c>
      <c r="F28" s="71">
        <v>14422.5</v>
      </c>
      <c r="G28" s="28">
        <v>11090.4</v>
      </c>
      <c r="H28" s="28">
        <v>11090.4</v>
      </c>
      <c r="I28" s="22"/>
    </row>
    <row r="29" spans="1:9" s="11" customFormat="1" ht="25.5">
      <c r="A29" s="17" t="s">
        <v>59</v>
      </c>
      <c r="B29" s="26" t="s">
        <v>379</v>
      </c>
      <c r="C29" s="17" t="s">
        <v>440</v>
      </c>
      <c r="D29" s="17" t="s">
        <v>35</v>
      </c>
      <c r="E29" s="78" t="s">
        <v>391</v>
      </c>
      <c r="F29" s="70">
        <f>F30</f>
        <v>10741.1</v>
      </c>
      <c r="G29" s="27">
        <f>G30</f>
        <v>9834.2</v>
      </c>
      <c r="H29" s="27">
        <f>H30</f>
        <v>7953</v>
      </c>
      <c r="I29" s="31"/>
    </row>
    <row r="30" spans="1:9" s="9" customFormat="1" ht="12.75">
      <c r="A30" s="17" t="s">
        <v>60</v>
      </c>
      <c r="B30" s="26" t="s">
        <v>37</v>
      </c>
      <c r="C30" s="17" t="s">
        <v>440</v>
      </c>
      <c r="D30" s="17" t="s">
        <v>36</v>
      </c>
      <c r="E30" s="78" t="s">
        <v>391</v>
      </c>
      <c r="F30" s="71">
        <v>10741.1</v>
      </c>
      <c r="G30" s="28">
        <v>9834.2</v>
      </c>
      <c r="H30" s="28">
        <v>7953</v>
      </c>
      <c r="I30" s="30"/>
    </row>
    <row r="31" spans="1:9" s="10" customFormat="1" ht="12.75">
      <c r="A31" s="17" t="s">
        <v>61</v>
      </c>
      <c r="B31" s="27" t="s">
        <v>323</v>
      </c>
      <c r="C31" s="17" t="s">
        <v>440</v>
      </c>
      <c r="D31" s="17" t="s">
        <v>326</v>
      </c>
      <c r="E31" s="78" t="s">
        <v>391</v>
      </c>
      <c r="F31" s="71">
        <f>F32</f>
        <v>336.1</v>
      </c>
      <c r="G31" s="28">
        <f>G32</f>
        <v>204.6</v>
      </c>
      <c r="H31" s="28">
        <f>H32</f>
        <v>204.6</v>
      </c>
      <c r="I31" s="22"/>
    </row>
    <row r="32" spans="1:9" s="10" customFormat="1" ht="12.75">
      <c r="A32" s="17" t="s">
        <v>62</v>
      </c>
      <c r="B32" s="27" t="s">
        <v>324</v>
      </c>
      <c r="C32" s="17" t="s">
        <v>440</v>
      </c>
      <c r="D32" s="17" t="s">
        <v>327</v>
      </c>
      <c r="E32" s="78" t="s">
        <v>391</v>
      </c>
      <c r="F32" s="71">
        <v>336.1</v>
      </c>
      <c r="G32" s="28">
        <v>204.6</v>
      </c>
      <c r="H32" s="28">
        <v>204.6</v>
      </c>
      <c r="I32" s="22"/>
    </row>
    <row r="33" spans="1:9" s="10" customFormat="1" ht="102">
      <c r="A33" s="17" t="s">
        <v>63</v>
      </c>
      <c r="B33" s="26" t="s">
        <v>399</v>
      </c>
      <c r="C33" s="17" t="s">
        <v>441</v>
      </c>
      <c r="D33" s="17"/>
      <c r="E33" s="78"/>
      <c r="F33" s="70">
        <f aca="true" t="shared" si="1" ref="F33:H34">F34</f>
        <v>70</v>
      </c>
      <c r="G33" s="27">
        <f t="shared" si="1"/>
        <v>70</v>
      </c>
      <c r="H33" s="27">
        <f t="shared" si="1"/>
        <v>70</v>
      </c>
      <c r="I33" s="22"/>
    </row>
    <row r="34" spans="1:9" s="10" customFormat="1" ht="25.5">
      <c r="A34" s="17" t="s">
        <v>64</v>
      </c>
      <c r="B34" s="26" t="s">
        <v>20</v>
      </c>
      <c r="C34" s="17" t="s">
        <v>441</v>
      </c>
      <c r="D34" s="17" t="s">
        <v>15</v>
      </c>
      <c r="E34" s="78" t="s">
        <v>409</v>
      </c>
      <c r="F34" s="70">
        <f t="shared" si="1"/>
        <v>70</v>
      </c>
      <c r="G34" s="27">
        <f t="shared" si="1"/>
        <v>70</v>
      </c>
      <c r="H34" s="27">
        <f t="shared" si="1"/>
        <v>70</v>
      </c>
      <c r="I34" s="22"/>
    </row>
    <row r="35" spans="1:9" s="10" customFormat="1" ht="25.5">
      <c r="A35" s="17" t="s">
        <v>65</v>
      </c>
      <c r="B35" s="26" t="s">
        <v>21</v>
      </c>
      <c r="C35" s="17" t="s">
        <v>441</v>
      </c>
      <c r="D35" s="17" t="s">
        <v>10</v>
      </c>
      <c r="E35" s="78" t="s">
        <v>409</v>
      </c>
      <c r="F35" s="71">
        <v>70</v>
      </c>
      <c r="G35" s="28">
        <v>70</v>
      </c>
      <c r="H35" s="28">
        <v>70</v>
      </c>
      <c r="I35" s="22"/>
    </row>
    <row r="36" spans="1:9" s="11" customFormat="1" ht="102">
      <c r="A36" s="17" t="s">
        <v>66</v>
      </c>
      <c r="B36" s="26" t="s">
        <v>400</v>
      </c>
      <c r="C36" s="17" t="s">
        <v>442</v>
      </c>
      <c r="D36" s="17"/>
      <c r="E36" s="78"/>
      <c r="F36" s="70">
        <f aca="true" t="shared" si="2" ref="F36:H37">F37</f>
        <v>20</v>
      </c>
      <c r="G36" s="27">
        <f t="shared" si="2"/>
        <v>20</v>
      </c>
      <c r="H36" s="27">
        <f t="shared" si="2"/>
        <v>20</v>
      </c>
      <c r="I36" s="31"/>
    </row>
    <row r="37" spans="1:9" s="9" customFormat="1" ht="25.5">
      <c r="A37" s="17" t="s">
        <v>67</v>
      </c>
      <c r="B37" s="26" t="s">
        <v>20</v>
      </c>
      <c r="C37" s="17" t="s">
        <v>442</v>
      </c>
      <c r="D37" s="17" t="s">
        <v>15</v>
      </c>
      <c r="E37" s="78" t="s">
        <v>409</v>
      </c>
      <c r="F37" s="70">
        <f t="shared" si="2"/>
        <v>20</v>
      </c>
      <c r="G37" s="27">
        <f t="shared" si="2"/>
        <v>20</v>
      </c>
      <c r="H37" s="27">
        <f t="shared" si="2"/>
        <v>20</v>
      </c>
      <c r="I37" s="30"/>
    </row>
    <row r="38" spans="1:9" s="10" customFormat="1" ht="25.5">
      <c r="A38" s="17" t="s">
        <v>68</v>
      </c>
      <c r="B38" s="26" t="s">
        <v>21</v>
      </c>
      <c r="C38" s="17" t="s">
        <v>442</v>
      </c>
      <c r="D38" s="17" t="s">
        <v>10</v>
      </c>
      <c r="E38" s="78" t="s">
        <v>409</v>
      </c>
      <c r="F38" s="71">
        <v>20</v>
      </c>
      <c r="G38" s="28">
        <v>20</v>
      </c>
      <c r="H38" s="28">
        <v>20</v>
      </c>
      <c r="I38" s="22"/>
    </row>
    <row r="39" spans="1:9" s="10" customFormat="1" ht="63.75">
      <c r="A39" s="17" t="s">
        <v>69</v>
      </c>
      <c r="B39" s="26" t="s">
        <v>401</v>
      </c>
      <c r="C39" s="17" t="s">
        <v>443</v>
      </c>
      <c r="D39" s="17"/>
      <c r="E39" s="78"/>
      <c r="F39" s="70">
        <f>F40+F42</f>
        <v>30</v>
      </c>
      <c r="G39" s="27">
        <f>G40+G42</f>
        <v>30</v>
      </c>
      <c r="H39" s="27">
        <f>H40+H42</f>
        <v>30</v>
      </c>
      <c r="I39" s="22"/>
    </row>
    <row r="40" spans="1:9" s="10" customFormat="1" ht="25.5">
      <c r="A40" s="17" t="s">
        <v>70</v>
      </c>
      <c r="B40" s="26" t="s">
        <v>20</v>
      </c>
      <c r="C40" s="17" t="s">
        <v>443</v>
      </c>
      <c r="D40" s="17" t="s">
        <v>15</v>
      </c>
      <c r="E40" s="78" t="s">
        <v>409</v>
      </c>
      <c r="F40" s="70">
        <f aca="true" t="shared" si="3" ref="F40:H42">F41</f>
        <v>15</v>
      </c>
      <c r="G40" s="27">
        <f t="shared" si="3"/>
        <v>15</v>
      </c>
      <c r="H40" s="27">
        <f t="shared" si="3"/>
        <v>15</v>
      </c>
      <c r="I40" s="22"/>
    </row>
    <row r="41" spans="1:9" s="10" customFormat="1" ht="25.5">
      <c r="A41" s="17" t="s">
        <v>71</v>
      </c>
      <c r="B41" s="26" t="s">
        <v>21</v>
      </c>
      <c r="C41" s="17" t="s">
        <v>443</v>
      </c>
      <c r="D41" s="17" t="s">
        <v>10</v>
      </c>
      <c r="E41" s="78" t="s">
        <v>409</v>
      </c>
      <c r="F41" s="71">
        <v>15</v>
      </c>
      <c r="G41" s="28">
        <v>15</v>
      </c>
      <c r="H41" s="28">
        <v>15</v>
      </c>
      <c r="I41" s="22"/>
    </row>
    <row r="42" spans="1:9" s="10" customFormat="1" ht="25.5">
      <c r="A42" s="17" t="s">
        <v>72</v>
      </c>
      <c r="B42" s="32" t="s">
        <v>379</v>
      </c>
      <c r="C42" s="17" t="s">
        <v>443</v>
      </c>
      <c r="D42" s="17" t="s">
        <v>35</v>
      </c>
      <c r="E42" s="78" t="s">
        <v>409</v>
      </c>
      <c r="F42" s="70">
        <f t="shared" si="3"/>
        <v>15</v>
      </c>
      <c r="G42" s="27">
        <f t="shared" si="3"/>
        <v>15</v>
      </c>
      <c r="H42" s="27">
        <f t="shared" si="3"/>
        <v>15</v>
      </c>
      <c r="I42" s="22"/>
    </row>
    <row r="43" spans="1:9" s="10" customFormat="1" ht="12.75">
      <c r="A43" s="17" t="s">
        <v>73</v>
      </c>
      <c r="B43" s="32" t="s">
        <v>37</v>
      </c>
      <c r="C43" s="17" t="s">
        <v>443</v>
      </c>
      <c r="D43" s="17" t="s">
        <v>36</v>
      </c>
      <c r="E43" s="78" t="s">
        <v>409</v>
      </c>
      <c r="F43" s="71">
        <v>15</v>
      </c>
      <c r="G43" s="28">
        <v>15</v>
      </c>
      <c r="H43" s="28">
        <v>15</v>
      </c>
      <c r="I43" s="22"/>
    </row>
    <row r="44" spans="1:9" s="10" customFormat="1" ht="51">
      <c r="A44" s="17" t="s">
        <v>74</v>
      </c>
      <c r="B44" s="26" t="s">
        <v>402</v>
      </c>
      <c r="C44" s="17" t="s">
        <v>444</v>
      </c>
      <c r="D44" s="17"/>
      <c r="E44" s="78"/>
      <c r="F44" s="70">
        <f aca="true" t="shared" si="4" ref="F44:H45">F45</f>
        <v>30</v>
      </c>
      <c r="G44" s="27">
        <f t="shared" si="4"/>
        <v>30</v>
      </c>
      <c r="H44" s="27">
        <f t="shared" si="4"/>
        <v>30</v>
      </c>
      <c r="I44" s="22"/>
    </row>
    <row r="45" spans="1:9" s="10" customFormat="1" ht="25.5">
      <c r="A45" s="17" t="s">
        <v>75</v>
      </c>
      <c r="B45" s="26" t="s">
        <v>20</v>
      </c>
      <c r="C45" s="17" t="s">
        <v>444</v>
      </c>
      <c r="D45" s="17" t="s">
        <v>15</v>
      </c>
      <c r="E45" s="78" t="s">
        <v>409</v>
      </c>
      <c r="F45" s="70">
        <f t="shared" si="4"/>
        <v>30</v>
      </c>
      <c r="G45" s="27">
        <f t="shared" si="4"/>
        <v>30</v>
      </c>
      <c r="H45" s="27">
        <f t="shared" si="4"/>
        <v>30</v>
      </c>
      <c r="I45" s="22"/>
    </row>
    <row r="46" spans="1:9" s="10" customFormat="1" ht="25.5">
      <c r="A46" s="17" t="s">
        <v>76</v>
      </c>
      <c r="B46" s="26" t="s">
        <v>21</v>
      </c>
      <c r="C46" s="17" t="s">
        <v>444</v>
      </c>
      <c r="D46" s="17" t="s">
        <v>10</v>
      </c>
      <c r="E46" s="78" t="s">
        <v>409</v>
      </c>
      <c r="F46" s="71">
        <v>30</v>
      </c>
      <c r="G46" s="28">
        <v>30</v>
      </c>
      <c r="H46" s="28">
        <v>30</v>
      </c>
      <c r="I46" s="22"/>
    </row>
    <row r="47" spans="1:9" s="4" customFormat="1" ht="63.75">
      <c r="A47" s="17" t="s">
        <v>77</v>
      </c>
      <c r="B47" s="26" t="s">
        <v>403</v>
      </c>
      <c r="C47" s="17" t="s">
        <v>445</v>
      </c>
      <c r="D47" s="17"/>
      <c r="E47" s="78"/>
      <c r="F47" s="70">
        <f aca="true" t="shared" si="5" ref="F47:H48">F48</f>
        <v>0</v>
      </c>
      <c r="G47" s="27">
        <f t="shared" si="5"/>
        <v>175</v>
      </c>
      <c r="H47" s="27">
        <f t="shared" si="5"/>
        <v>175</v>
      </c>
      <c r="I47" s="31"/>
    </row>
    <row r="48" spans="1:9" s="5" customFormat="1" ht="25.5">
      <c r="A48" s="17" t="s">
        <v>78</v>
      </c>
      <c r="B48" s="26" t="s">
        <v>20</v>
      </c>
      <c r="C48" s="17" t="s">
        <v>445</v>
      </c>
      <c r="D48" s="17" t="s">
        <v>15</v>
      </c>
      <c r="E48" s="78" t="s">
        <v>409</v>
      </c>
      <c r="F48" s="70">
        <f t="shared" si="5"/>
        <v>0</v>
      </c>
      <c r="G48" s="27">
        <f t="shared" si="5"/>
        <v>175</v>
      </c>
      <c r="H48" s="27">
        <f t="shared" si="5"/>
        <v>175</v>
      </c>
      <c r="I48" s="30"/>
    </row>
    <row r="49" spans="1:9" s="3" customFormat="1" ht="25.5">
      <c r="A49" s="17" t="s">
        <v>79</v>
      </c>
      <c r="B49" s="26" t="s">
        <v>21</v>
      </c>
      <c r="C49" s="17" t="s">
        <v>445</v>
      </c>
      <c r="D49" s="17" t="s">
        <v>10</v>
      </c>
      <c r="E49" s="78" t="s">
        <v>409</v>
      </c>
      <c r="F49" s="71">
        <v>0</v>
      </c>
      <c r="G49" s="28">
        <v>175</v>
      </c>
      <c r="H49" s="28">
        <v>175</v>
      </c>
      <c r="I49" s="22"/>
    </row>
    <row r="50" spans="1:9" s="3" customFormat="1" ht="25.5">
      <c r="A50" s="17" t="s">
        <v>411</v>
      </c>
      <c r="B50" s="27" t="s">
        <v>348</v>
      </c>
      <c r="C50" s="17" t="s">
        <v>446</v>
      </c>
      <c r="D50" s="17"/>
      <c r="E50" s="78"/>
      <c r="F50" s="71">
        <f>SUM(F51+F53)</f>
        <v>28.1</v>
      </c>
      <c r="G50" s="28">
        <f aca="true" t="shared" si="6" ref="F50:H51">G51</f>
        <v>28.1</v>
      </c>
      <c r="H50" s="28">
        <f t="shared" si="6"/>
        <v>28.1</v>
      </c>
      <c r="I50" s="22"/>
    </row>
    <row r="51" spans="1:9" s="3" customFormat="1" ht="25.5">
      <c r="A51" s="17" t="s">
        <v>412</v>
      </c>
      <c r="B51" s="26" t="s">
        <v>20</v>
      </c>
      <c r="C51" s="17" t="s">
        <v>446</v>
      </c>
      <c r="D51" s="17" t="s">
        <v>15</v>
      </c>
      <c r="E51" s="78" t="s">
        <v>391</v>
      </c>
      <c r="F51" s="71">
        <f t="shared" si="6"/>
        <v>4.6</v>
      </c>
      <c r="G51" s="28">
        <f t="shared" si="6"/>
        <v>28.1</v>
      </c>
      <c r="H51" s="28">
        <f t="shared" si="6"/>
        <v>28.1</v>
      </c>
      <c r="I51" s="22"/>
    </row>
    <row r="52" spans="1:9" s="3" customFormat="1" ht="25.5">
      <c r="A52" s="17" t="s">
        <v>80</v>
      </c>
      <c r="B52" s="32" t="s">
        <v>21</v>
      </c>
      <c r="C52" s="17" t="s">
        <v>446</v>
      </c>
      <c r="D52" s="17" t="s">
        <v>10</v>
      </c>
      <c r="E52" s="78" t="s">
        <v>391</v>
      </c>
      <c r="F52" s="71">
        <v>4.6</v>
      </c>
      <c r="G52" s="28">
        <v>28.1</v>
      </c>
      <c r="H52" s="28">
        <v>28.1</v>
      </c>
      <c r="I52" s="33"/>
    </row>
    <row r="53" spans="1:9" s="3" customFormat="1" ht="25.5">
      <c r="A53" s="17" t="s">
        <v>81</v>
      </c>
      <c r="B53" s="32" t="s">
        <v>379</v>
      </c>
      <c r="C53" s="17" t="s">
        <v>446</v>
      </c>
      <c r="D53" s="17" t="s">
        <v>35</v>
      </c>
      <c r="E53" s="78" t="s">
        <v>391</v>
      </c>
      <c r="F53" s="71">
        <f>SUM(F54)</f>
        <v>23.5</v>
      </c>
      <c r="G53" s="28">
        <f>SUM(G54)</f>
        <v>0</v>
      </c>
      <c r="H53" s="28">
        <f>SUM(H54)</f>
        <v>0</v>
      </c>
      <c r="I53" s="42"/>
    </row>
    <row r="54" spans="1:9" s="3" customFormat="1" ht="12.75">
      <c r="A54" s="17" t="s">
        <v>82</v>
      </c>
      <c r="B54" s="32" t="s">
        <v>37</v>
      </c>
      <c r="C54" s="17" t="s">
        <v>446</v>
      </c>
      <c r="D54" s="17" t="s">
        <v>36</v>
      </c>
      <c r="E54" s="78" t="s">
        <v>391</v>
      </c>
      <c r="F54" s="71">
        <v>23.5</v>
      </c>
      <c r="G54" s="28">
        <v>0</v>
      </c>
      <c r="H54" s="28">
        <v>0</v>
      </c>
      <c r="I54" s="42"/>
    </row>
    <row r="55" spans="1:9" s="3" customFormat="1" ht="12.75">
      <c r="A55" s="17" t="s">
        <v>851</v>
      </c>
      <c r="B55" s="26" t="s">
        <v>435</v>
      </c>
      <c r="C55" s="17" t="s">
        <v>447</v>
      </c>
      <c r="D55" s="17"/>
      <c r="E55" s="78"/>
      <c r="F55" s="70">
        <f aca="true" t="shared" si="7" ref="F55:H56">F56</f>
        <v>20</v>
      </c>
      <c r="G55" s="27">
        <f t="shared" si="7"/>
        <v>20</v>
      </c>
      <c r="H55" s="27">
        <f t="shared" si="7"/>
        <v>20</v>
      </c>
      <c r="I55" s="22"/>
    </row>
    <row r="56" spans="1:9" s="3" customFormat="1" ht="51">
      <c r="A56" s="17" t="s">
        <v>852</v>
      </c>
      <c r="B56" s="27" t="s">
        <v>52</v>
      </c>
      <c r="C56" s="17" t="s">
        <v>447</v>
      </c>
      <c r="D56" s="17" t="s">
        <v>15</v>
      </c>
      <c r="E56" s="78" t="s">
        <v>380</v>
      </c>
      <c r="F56" s="70">
        <f t="shared" si="7"/>
        <v>20</v>
      </c>
      <c r="G56" s="27">
        <f t="shared" si="7"/>
        <v>20</v>
      </c>
      <c r="H56" s="27">
        <f t="shared" si="7"/>
        <v>20</v>
      </c>
      <c r="I56" s="22"/>
    </row>
    <row r="57" spans="1:9" s="3" customFormat="1" ht="12.75">
      <c r="A57" s="17" t="s">
        <v>853</v>
      </c>
      <c r="B57" s="27" t="s">
        <v>53</v>
      </c>
      <c r="C57" s="17" t="s">
        <v>447</v>
      </c>
      <c r="D57" s="17" t="s">
        <v>10</v>
      </c>
      <c r="E57" s="78" t="s">
        <v>409</v>
      </c>
      <c r="F57" s="71">
        <v>20</v>
      </c>
      <c r="G57" s="28">
        <v>20</v>
      </c>
      <c r="H57" s="28">
        <v>20</v>
      </c>
      <c r="I57" s="22"/>
    </row>
    <row r="58" spans="1:9" s="3" customFormat="1" ht="38.25">
      <c r="A58" s="17" t="s">
        <v>854</v>
      </c>
      <c r="B58" s="52" t="s">
        <v>1004</v>
      </c>
      <c r="C58" s="51" t="s">
        <v>1003</v>
      </c>
      <c r="D58" s="17"/>
      <c r="E58" s="79" t="s">
        <v>381</v>
      </c>
      <c r="F58" s="71">
        <f aca="true" t="shared" si="8" ref="F58:H59">SUM(F59)</f>
        <v>1153.8</v>
      </c>
      <c r="G58" s="28">
        <f t="shared" si="8"/>
        <v>0</v>
      </c>
      <c r="H58" s="28">
        <f t="shared" si="8"/>
        <v>0</v>
      </c>
      <c r="I58" s="22"/>
    </row>
    <row r="59" spans="1:9" s="3" customFormat="1" ht="25.5">
      <c r="A59" s="17" t="s">
        <v>855</v>
      </c>
      <c r="B59" s="53" t="s">
        <v>20</v>
      </c>
      <c r="C59" s="51" t="s">
        <v>1003</v>
      </c>
      <c r="D59" s="17" t="s">
        <v>15</v>
      </c>
      <c r="E59" s="79" t="s">
        <v>381</v>
      </c>
      <c r="F59" s="71">
        <f>SUM(F60)</f>
        <v>1153.8</v>
      </c>
      <c r="G59" s="28">
        <f t="shared" si="8"/>
        <v>0</v>
      </c>
      <c r="H59" s="28">
        <f t="shared" si="8"/>
        <v>0</v>
      </c>
      <c r="I59" s="22"/>
    </row>
    <row r="60" spans="1:9" s="3" customFormat="1" ht="25.5">
      <c r="A60" s="17" t="s">
        <v>856</v>
      </c>
      <c r="B60" s="53" t="s">
        <v>21</v>
      </c>
      <c r="C60" s="51" t="s">
        <v>1003</v>
      </c>
      <c r="D60" s="17" t="s">
        <v>10</v>
      </c>
      <c r="E60" s="79" t="s">
        <v>381</v>
      </c>
      <c r="F60" s="71">
        <v>1153.8</v>
      </c>
      <c r="G60" s="28">
        <v>0</v>
      </c>
      <c r="H60" s="28">
        <v>0</v>
      </c>
      <c r="I60" s="22"/>
    </row>
    <row r="61" spans="1:9" s="3" customFormat="1" ht="63.75">
      <c r="A61" s="17" t="s">
        <v>857</v>
      </c>
      <c r="B61" s="27" t="s">
        <v>786</v>
      </c>
      <c r="C61" s="17" t="s">
        <v>796</v>
      </c>
      <c r="D61" s="17"/>
      <c r="E61" s="78" t="s">
        <v>408</v>
      </c>
      <c r="F61" s="71">
        <f>SUM(F62+F64+F66)</f>
        <v>766.6</v>
      </c>
      <c r="G61" s="28">
        <f>SUM(G62+G64)</f>
        <v>781.6</v>
      </c>
      <c r="H61" s="28">
        <f>SUM(H62+H64)</f>
        <v>781.6</v>
      </c>
      <c r="I61" s="22"/>
    </row>
    <row r="62" spans="1:9" s="3" customFormat="1" ht="25.5">
      <c r="A62" s="17" t="s">
        <v>858</v>
      </c>
      <c r="B62" s="26" t="s">
        <v>20</v>
      </c>
      <c r="C62" s="17" t="s">
        <v>796</v>
      </c>
      <c r="D62" s="17" t="s">
        <v>15</v>
      </c>
      <c r="E62" s="78" t="s">
        <v>380</v>
      </c>
      <c r="F62" s="71">
        <f>SUM(F63)</f>
        <v>385.6</v>
      </c>
      <c r="G62" s="28">
        <f>SUM(G63)</f>
        <v>602.7</v>
      </c>
      <c r="H62" s="28">
        <f>SUM(H63)</f>
        <v>602.7</v>
      </c>
      <c r="I62" s="22"/>
    </row>
    <row r="63" spans="1:9" s="3" customFormat="1" ht="25.5">
      <c r="A63" s="17" t="s">
        <v>83</v>
      </c>
      <c r="B63" s="26" t="s">
        <v>21</v>
      </c>
      <c r="C63" s="17" t="s">
        <v>796</v>
      </c>
      <c r="D63" s="17" t="s">
        <v>10</v>
      </c>
      <c r="E63" s="78" t="s">
        <v>408</v>
      </c>
      <c r="F63" s="71">
        <v>385.6</v>
      </c>
      <c r="G63" s="28">
        <v>602.7</v>
      </c>
      <c r="H63" s="28">
        <v>602.7</v>
      </c>
      <c r="I63" s="22"/>
    </row>
    <row r="64" spans="1:9" s="3" customFormat="1" ht="12.75">
      <c r="A64" s="17" t="s">
        <v>84</v>
      </c>
      <c r="B64" s="27" t="s">
        <v>429</v>
      </c>
      <c r="C64" s="17" t="s">
        <v>796</v>
      </c>
      <c r="D64" s="17" t="s">
        <v>430</v>
      </c>
      <c r="E64" s="78" t="s">
        <v>380</v>
      </c>
      <c r="F64" s="71">
        <f>SUM(F65)</f>
        <v>166.6</v>
      </c>
      <c r="G64" s="28">
        <f>SUM(G65)</f>
        <v>178.9</v>
      </c>
      <c r="H64" s="28">
        <f>SUM(H65)</f>
        <v>178.9</v>
      </c>
      <c r="I64" s="22"/>
    </row>
    <row r="65" spans="1:9" s="3" customFormat="1" ht="25.5">
      <c r="A65" s="17" t="s">
        <v>85</v>
      </c>
      <c r="B65" s="27" t="s">
        <v>362</v>
      </c>
      <c r="C65" s="17" t="s">
        <v>796</v>
      </c>
      <c r="D65" s="17" t="s">
        <v>363</v>
      </c>
      <c r="E65" s="78" t="s">
        <v>408</v>
      </c>
      <c r="F65" s="71">
        <v>166.6</v>
      </c>
      <c r="G65" s="28">
        <v>178.9</v>
      </c>
      <c r="H65" s="28">
        <v>178.9</v>
      </c>
      <c r="I65" s="22"/>
    </row>
    <row r="66" spans="1:9" s="3" customFormat="1" ht="25.5">
      <c r="A66" s="17" t="s">
        <v>859</v>
      </c>
      <c r="B66" s="32" t="s">
        <v>379</v>
      </c>
      <c r="C66" s="17" t="s">
        <v>796</v>
      </c>
      <c r="D66" s="17" t="s">
        <v>35</v>
      </c>
      <c r="E66" s="78" t="s">
        <v>408</v>
      </c>
      <c r="F66" s="71">
        <f>SUM(F67)</f>
        <v>214.4</v>
      </c>
      <c r="G66" s="28">
        <f>SUM(G67)</f>
        <v>0</v>
      </c>
      <c r="H66" s="28">
        <f>SUM(H67)</f>
        <v>0</v>
      </c>
      <c r="I66" s="22"/>
    </row>
    <row r="67" spans="1:9" s="3" customFormat="1" ht="12.75">
      <c r="A67" s="17" t="s">
        <v>860</v>
      </c>
      <c r="B67" s="32" t="s">
        <v>37</v>
      </c>
      <c r="C67" s="17" t="s">
        <v>796</v>
      </c>
      <c r="D67" s="17" t="s">
        <v>36</v>
      </c>
      <c r="E67" s="78" t="s">
        <v>408</v>
      </c>
      <c r="F67" s="71">
        <v>214.4</v>
      </c>
      <c r="G67" s="28">
        <v>0</v>
      </c>
      <c r="H67" s="28">
        <v>0</v>
      </c>
      <c r="I67" s="22"/>
    </row>
    <row r="68" spans="1:9" s="3" customFormat="1" ht="63.75">
      <c r="A68" s="17" t="s">
        <v>86</v>
      </c>
      <c r="B68" s="27" t="s">
        <v>842</v>
      </c>
      <c r="C68" s="17" t="s">
        <v>841</v>
      </c>
      <c r="D68" s="17"/>
      <c r="E68" s="78"/>
      <c r="F68" s="71">
        <f aca="true" t="shared" si="9" ref="F68:H69">SUM(F69)</f>
        <v>200</v>
      </c>
      <c r="G68" s="28">
        <f t="shared" si="9"/>
        <v>200</v>
      </c>
      <c r="H68" s="28">
        <f t="shared" si="9"/>
        <v>200</v>
      </c>
      <c r="I68" s="22"/>
    </row>
    <row r="69" spans="1:9" s="3" customFormat="1" ht="25.5">
      <c r="A69" s="17" t="s">
        <v>87</v>
      </c>
      <c r="B69" s="26" t="s">
        <v>379</v>
      </c>
      <c r="C69" s="17" t="s">
        <v>841</v>
      </c>
      <c r="D69" s="17" t="s">
        <v>35</v>
      </c>
      <c r="E69" s="78" t="s">
        <v>380</v>
      </c>
      <c r="F69" s="71">
        <f t="shared" si="9"/>
        <v>200</v>
      </c>
      <c r="G69" s="28">
        <f t="shared" si="9"/>
        <v>200</v>
      </c>
      <c r="H69" s="28">
        <f>SUM(H70)</f>
        <v>200</v>
      </c>
      <c r="I69" s="22"/>
    </row>
    <row r="70" spans="1:9" s="3" customFormat="1" ht="12.75">
      <c r="A70" s="17" t="s">
        <v>88</v>
      </c>
      <c r="B70" s="26" t="s">
        <v>37</v>
      </c>
      <c r="C70" s="17" t="s">
        <v>841</v>
      </c>
      <c r="D70" s="17" t="s">
        <v>36</v>
      </c>
      <c r="E70" s="78" t="s">
        <v>408</v>
      </c>
      <c r="F70" s="71">
        <v>200</v>
      </c>
      <c r="G70" s="28">
        <v>200</v>
      </c>
      <c r="H70" s="28">
        <v>200</v>
      </c>
      <c r="I70" s="22"/>
    </row>
    <row r="71" spans="1:9" s="3" customFormat="1" ht="63.75">
      <c r="A71" s="17" t="s">
        <v>861</v>
      </c>
      <c r="B71" s="52" t="s">
        <v>1009</v>
      </c>
      <c r="C71" s="51" t="s">
        <v>1008</v>
      </c>
      <c r="D71" s="51"/>
      <c r="E71" s="78"/>
      <c r="F71" s="71">
        <f aca="true" t="shared" si="10" ref="F71:H72">SUM(F72)</f>
        <v>63.9</v>
      </c>
      <c r="G71" s="28">
        <f t="shared" si="10"/>
        <v>0</v>
      </c>
      <c r="H71" s="28">
        <f t="shared" si="10"/>
        <v>0</v>
      </c>
      <c r="I71" s="22"/>
    </row>
    <row r="72" spans="1:9" s="3" customFormat="1" ht="25.5">
      <c r="A72" s="17" t="s">
        <v>862</v>
      </c>
      <c r="B72" s="53" t="s">
        <v>20</v>
      </c>
      <c r="C72" s="51" t="s">
        <v>1008</v>
      </c>
      <c r="D72" s="51" t="s">
        <v>15</v>
      </c>
      <c r="E72" s="79" t="s">
        <v>380</v>
      </c>
      <c r="F72" s="71">
        <f t="shared" si="10"/>
        <v>63.9</v>
      </c>
      <c r="G72" s="28">
        <f t="shared" si="10"/>
        <v>0</v>
      </c>
      <c r="H72" s="28">
        <f>SUM(H73)</f>
        <v>0</v>
      </c>
      <c r="I72" s="22"/>
    </row>
    <row r="73" spans="1:9" s="3" customFormat="1" ht="25.5">
      <c r="A73" s="17" t="s">
        <v>863</v>
      </c>
      <c r="B73" s="53" t="s">
        <v>21</v>
      </c>
      <c r="C73" s="51" t="s">
        <v>1008</v>
      </c>
      <c r="D73" s="51" t="s">
        <v>10</v>
      </c>
      <c r="E73" s="79" t="s">
        <v>391</v>
      </c>
      <c r="F73" s="71">
        <v>63.9</v>
      </c>
      <c r="G73" s="28">
        <v>0</v>
      </c>
      <c r="H73" s="28">
        <v>0</v>
      </c>
      <c r="I73" s="22"/>
    </row>
    <row r="74" spans="1:9" s="3" customFormat="1" ht="51">
      <c r="A74" s="17" t="s">
        <v>864</v>
      </c>
      <c r="B74" s="52" t="s">
        <v>1011</v>
      </c>
      <c r="C74" s="51" t="s">
        <v>1010</v>
      </c>
      <c r="D74" s="51"/>
      <c r="E74" s="79"/>
      <c r="F74" s="71">
        <f aca="true" t="shared" si="11" ref="F74:H75">SUM(F75)</f>
        <v>39.2</v>
      </c>
      <c r="G74" s="28">
        <f t="shared" si="11"/>
        <v>0</v>
      </c>
      <c r="H74" s="28">
        <f t="shared" si="11"/>
        <v>0</v>
      </c>
      <c r="I74" s="22"/>
    </row>
    <row r="75" spans="1:9" s="3" customFormat="1" ht="25.5">
      <c r="A75" s="17" t="s">
        <v>865</v>
      </c>
      <c r="B75" s="53" t="s">
        <v>20</v>
      </c>
      <c r="C75" s="51" t="s">
        <v>1010</v>
      </c>
      <c r="D75" s="51" t="s">
        <v>15</v>
      </c>
      <c r="E75" s="79" t="s">
        <v>380</v>
      </c>
      <c r="F75" s="71">
        <f t="shared" si="11"/>
        <v>39.2</v>
      </c>
      <c r="G75" s="28">
        <f t="shared" si="11"/>
        <v>0</v>
      </c>
      <c r="H75" s="28">
        <f>SUM(H76)</f>
        <v>0</v>
      </c>
      <c r="I75" s="22"/>
    </row>
    <row r="76" spans="1:9" s="3" customFormat="1" ht="25.5">
      <c r="A76" s="17" t="s">
        <v>866</v>
      </c>
      <c r="B76" s="53" t="s">
        <v>21</v>
      </c>
      <c r="C76" s="51" t="s">
        <v>1010</v>
      </c>
      <c r="D76" s="51" t="s">
        <v>10</v>
      </c>
      <c r="E76" s="79" t="s">
        <v>391</v>
      </c>
      <c r="F76" s="71">
        <v>39.2</v>
      </c>
      <c r="G76" s="28">
        <v>0</v>
      </c>
      <c r="H76" s="28">
        <v>0</v>
      </c>
      <c r="I76" s="22"/>
    </row>
    <row r="77" spans="1:9" s="3" customFormat="1" ht="63.75">
      <c r="A77" s="17" t="s">
        <v>867</v>
      </c>
      <c r="B77" s="52" t="s">
        <v>1246</v>
      </c>
      <c r="C77" s="54" t="s">
        <v>1247</v>
      </c>
      <c r="D77" s="51"/>
      <c r="E77" s="79"/>
      <c r="F77" s="71">
        <f aca="true" t="shared" si="12" ref="F77:H78">SUM(F78)</f>
        <v>5032</v>
      </c>
      <c r="G77" s="71">
        <f t="shared" si="12"/>
        <v>0</v>
      </c>
      <c r="H77" s="71">
        <f t="shared" si="12"/>
        <v>0</v>
      </c>
      <c r="I77" s="22"/>
    </row>
    <row r="78" spans="1:9" s="3" customFormat="1" ht="25.5">
      <c r="A78" s="17" t="s">
        <v>631</v>
      </c>
      <c r="B78" s="53" t="s">
        <v>20</v>
      </c>
      <c r="C78" s="54" t="s">
        <v>1247</v>
      </c>
      <c r="D78" s="51" t="s">
        <v>15</v>
      </c>
      <c r="E78" s="79" t="s">
        <v>380</v>
      </c>
      <c r="F78" s="71">
        <f>SUM(F79)</f>
        <v>5032</v>
      </c>
      <c r="G78" s="71">
        <f t="shared" si="12"/>
        <v>0</v>
      </c>
      <c r="H78" s="71">
        <f t="shared" si="12"/>
        <v>0</v>
      </c>
      <c r="I78" s="22"/>
    </row>
    <row r="79" spans="1:9" s="3" customFormat="1" ht="25.5">
      <c r="A79" s="17" t="s">
        <v>632</v>
      </c>
      <c r="B79" s="53" t="s">
        <v>21</v>
      </c>
      <c r="C79" s="54" t="s">
        <v>1247</v>
      </c>
      <c r="D79" s="51" t="s">
        <v>10</v>
      </c>
      <c r="E79" s="79" t="s">
        <v>391</v>
      </c>
      <c r="F79" s="71">
        <v>5032</v>
      </c>
      <c r="G79" s="28">
        <v>0</v>
      </c>
      <c r="H79" s="28">
        <v>0</v>
      </c>
      <c r="I79" s="22"/>
    </row>
    <row r="80" spans="1:9" s="3" customFormat="1" ht="76.5">
      <c r="A80" s="17" t="s">
        <v>633</v>
      </c>
      <c r="B80" s="26" t="s">
        <v>315</v>
      </c>
      <c r="C80" s="17" t="s">
        <v>448</v>
      </c>
      <c r="D80" s="17"/>
      <c r="E80" s="78"/>
      <c r="F80" s="71">
        <f>F81+F83</f>
        <v>3666.5</v>
      </c>
      <c r="G80" s="28">
        <f>G81+G83</f>
        <v>3740.1</v>
      </c>
      <c r="H80" s="28">
        <f>H81+H83</f>
        <v>3740.1</v>
      </c>
      <c r="I80" s="22"/>
    </row>
    <row r="81" spans="1:9" s="3" customFormat="1" ht="51">
      <c r="A81" s="17" t="s">
        <v>634</v>
      </c>
      <c r="B81" s="27" t="s">
        <v>52</v>
      </c>
      <c r="C81" s="17" t="s">
        <v>448</v>
      </c>
      <c r="D81" s="17" t="s">
        <v>49</v>
      </c>
      <c r="E81" s="78" t="s">
        <v>381</v>
      </c>
      <c r="F81" s="71">
        <f>F82</f>
        <v>2529.5</v>
      </c>
      <c r="G81" s="28">
        <f>G82</f>
        <v>2422</v>
      </c>
      <c r="H81" s="28">
        <f>H82</f>
        <v>2422</v>
      </c>
      <c r="I81" s="22"/>
    </row>
    <row r="82" spans="1:9" s="3" customFormat="1" ht="12.75">
      <c r="A82" s="17" t="s">
        <v>635</v>
      </c>
      <c r="B82" s="27" t="s">
        <v>53</v>
      </c>
      <c r="C82" s="17" t="s">
        <v>448</v>
      </c>
      <c r="D82" s="17" t="s">
        <v>333</v>
      </c>
      <c r="E82" s="78" t="s">
        <v>381</v>
      </c>
      <c r="F82" s="71">
        <v>2529.5</v>
      </c>
      <c r="G82" s="28">
        <v>2422</v>
      </c>
      <c r="H82" s="28">
        <v>2422</v>
      </c>
      <c r="I82" s="22"/>
    </row>
    <row r="83" spans="1:9" s="3" customFormat="1" ht="25.5">
      <c r="A83" s="17" t="s">
        <v>636</v>
      </c>
      <c r="B83" s="26" t="s">
        <v>379</v>
      </c>
      <c r="C83" s="17" t="s">
        <v>448</v>
      </c>
      <c r="D83" s="17" t="s">
        <v>35</v>
      </c>
      <c r="E83" s="78" t="s">
        <v>381</v>
      </c>
      <c r="F83" s="71">
        <f>F84</f>
        <v>1137</v>
      </c>
      <c r="G83" s="28">
        <f>G84</f>
        <v>1318.1</v>
      </c>
      <c r="H83" s="28">
        <f>H84</f>
        <v>1318.1</v>
      </c>
      <c r="I83" s="22"/>
    </row>
    <row r="84" spans="1:9" s="3" customFormat="1" ht="12.75">
      <c r="A84" s="17" t="s">
        <v>637</v>
      </c>
      <c r="B84" s="26" t="s">
        <v>37</v>
      </c>
      <c r="C84" s="17" t="s">
        <v>448</v>
      </c>
      <c r="D84" s="17" t="s">
        <v>36</v>
      </c>
      <c r="E84" s="78" t="s">
        <v>381</v>
      </c>
      <c r="F84" s="71">
        <v>1137</v>
      </c>
      <c r="G84" s="28">
        <v>1318.1</v>
      </c>
      <c r="H84" s="28">
        <v>1318.1</v>
      </c>
      <c r="I84" s="22"/>
    </row>
    <row r="85" spans="1:9" s="3" customFormat="1" ht="76.5">
      <c r="A85" s="17" t="s">
        <v>638</v>
      </c>
      <c r="B85" s="26" t="s">
        <v>315</v>
      </c>
      <c r="C85" s="17" t="s">
        <v>448</v>
      </c>
      <c r="D85" s="17"/>
      <c r="E85" s="78"/>
      <c r="F85" s="71">
        <f>F86+F88</f>
        <v>12488.599999999999</v>
      </c>
      <c r="G85" s="28">
        <f>G86+G88</f>
        <v>12488.599999999999</v>
      </c>
      <c r="H85" s="28">
        <f>H86+H88</f>
        <v>12488.599999999999</v>
      </c>
      <c r="I85" s="22"/>
    </row>
    <row r="86" spans="1:9" s="3" customFormat="1" ht="51">
      <c r="A86" s="17" t="s">
        <v>639</v>
      </c>
      <c r="B86" s="27" t="s">
        <v>52</v>
      </c>
      <c r="C86" s="17" t="s">
        <v>448</v>
      </c>
      <c r="D86" s="17" t="s">
        <v>49</v>
      </c>
      <c r="E86" s="78" t="s">
        <v>391</v>
      </c>
      <c r="F86" s="71">
        <f>F87</f>
        <v>10002.4</v>
      </c>
      <c r="G86" s="28">
        <f>G87</f>
        <v>10002.4</v>
      </c>
      <c r="H86" s="28">
        <f>H87</f>
        <v>10002.4</v>
      </c>
      <c r="I86" s="22"/>
    </row>
    <row r="87" spans="1:9" s="7" customFormat="1" ht="15.75">
      <c r="A87" s="17" t="s">
        <v>640</v>
      </c>
      <c r="B87" s="27" t="s">
        <v>53</v>
      </c>
      <c r="C87" s="17" t="s">
        <v>448</v>
      </c>
      <c r="D87" s="17" t="s">
        <v>333</v>
      </c>
      <c r="E87" s="78" t="s">
        <v>391</v>
      </c>
      <c r="F87" s="71">
        <v>10002.4</v>
      </c>
      <c r="G87" s="28">
        <v>10002.4</v>
      </c>
      <c r="H87" s="28">
        <v>10002.4</v>
      </c>
      <c r="I87" s="34"/>
    </row>
    <row r="88" spans="1:9" s="4" customFormat="1" ht="25.5">
      <c r="A88" s="17" t="s">
        <v>641</v>
      </c>
      <c r="B88" s="26" t="s">
        <v>379</v>
      </c>
      <c r="C88" s="17" t="s">
        <v>448</v>
      </c>
      <c r="D88" s="17" t="s">
        <v>35</v>
      </c>
      <c r="E88" s="78" t="s">
        <v>391</v>
      </c>
      <c r="F88" s="71">
        <f>F89</f>
        <v>2486.2</v>
      </c>
      <c r="G88" s="28">
        <f>G89</f>
        <v>2486.2</v>
      </c>
      <c r="H88" s="28">
        <f>H89</f>
        <v>2486.2</v>
      </c>
      <c r="I88" s="31"/>
    </row>
    <row r="89" spans="1:9" s="9" customFormat="1" ht="12.75">
      <c r="A89" s="17" t="s">
        <v>642</v>
      </c>
      <c r="B89" s="26" t="s">
        <v>37</v>
      </c>
      <c r="C89" s="17" t="s">
        <v>448</v>
      </c>
      <c r="D89" s="17" t="s">
        <v>36</v>
      </c>
      <c r="E89" s="78" t="s">
        <v>391</v>
      </c>
      <c r="F89" s="71">
        <v>2486.2</v>
      </c>
      <c r="G89" s="28">
        <v>2486.2</v>
      </c>
      <c r="H89" s="28">
        <v>2486.2</v>
      </c>
      <c r="I89" s="30"/>
    </row>
    <row r="90" spans="1:9" s="9" customFormat="1" ht="51">
      <c r="A90" s="17" t="s">
        <v>643</v>
      </c>
      <c r="B90" s="27" t="s">
        <v>787</v>
      </c>
      <c r="C90" s="17" t="s">
        <v>788</v>
      </c>
      <c r="D90" s="17"/>
      <c r="E90" s="78"/>
      <c r="F90" s="71">
        <f>SUM(F91+F93+F95)</f>
        <v>1750.3</v>
      </c>
      <c r="G90" s="28">
        <f>SUM(G91+G93)</f>
        <v>1750.3</v>
      </c>
      <c r="H90" s="28">
        <f>SUM(H91+H93)</f>
        <v>1750.3</v>
      </c>
      <c r="I90" s="30"/>
    </row>
    <row r="91" spans="1:9" s="9" customFormat="1" ht="25.5">
      <c r="A91" s="17" t="s">
        <v>644</v>
      </c>
      <c r="B91" s="26" t="s">
        <v>20</v>
      </c>
      <c r="C91" s="17" t="s">
        <v>788</v>
      </c>
      <c r="D91" s="17" t="s">
        <v>15</v>
      </c>
      <c r="E91" s="78" t="s">
        <v>408</v>
      </c>
      <c r="F91" s="71">
        <f>SUM(F92)</f>
        <v>900</v>
      </c>
      <c r="G91" s="28">
        <f>SUM(G92)</f>
        <v>1369.8</v>
      </c>
      <c r="H91" s="28">
        <f>SUM(H92)</f>
        <v>1369.8</v>
      </c>
      <c r="I91" s="30"/>
    </row>
    <row r="92" spans="1:9" s="9" customFormat="1" ht="25.5">
      <c r="A92" s="17" t="s">
        <v>645</v>
      </c>
      <c r="B92" s="26" t="s">
        <v>21</v>
      </c>
      <c r="C92" s="17" t="s">
        <v>788</v>
      </c>
      <c r="D92" s="17" t="s">
        <v>10</v>
      </c>
      <c r="E92" s="78" t="s">
        <v>408</v>
      </c>
      <c r="F92" s="71">
        <v>900</v>
      </c>
      <c r="G92" s="28">
        <v>1369.8</v>
      </c>
      <c r="H92" s="28">
        <v>1369.8</v>
      </c>
      <c r="I92" s="30"/>
    </row>
    <row r="93" spans="1:9" s="9" customFormat="1" ht="12.75">
      <c r="A93" s="17" t="s">
        <v>868</v>
      </c>
      <c r="B93" s="27" t="s">
        <v>429</v>
      </c>
      <c r="C93" s="17" t="s">
        <v>788</v>
      </c>
      <c r="D93" s="17" t="s">
        <v>430</v>
      </c>
      <c r="E93" s="78" t="s">
        <v>408</v>
      </c>
      <c r="F93" s="71">
        <f>SUM(F94)</f>
        <v>183.5</v>
      </c>
      <c r="G93" s="28">
        <f>SUM(G94)</f>
        <v>380.5</v>
      </c>
      <c r="H93" s="28">
        <f>SUM(H94)</f>
        <v>380.5</v>
      </c>
      <c r="I93" s="30"/>
    </row>
    <row r="94" spans="1:9" s="9" customFormat="1" ht="25.5">
      <c r="A94" s="17" t="s">
        <v>869</v>
      </c>
      <c r="B94" s="27" t="s">
        <v>362</v>
      </c>
      <c r="C94" s="17" t="s">
        <v>788</v>
      </c>
      <c r="D94" s="17" t="s">
        <v>363</v>
      </c>
      <c r="E94" s="78" t="s">
        <v>408</v>
      </c>
      <c r="F94" s="71">
        <v>183.5</v>
      </c>
      <c r="G94" s="28">
        <v>380.5</v>
      </c>
      <c r="H94" s="28">
        <v>380.5</v>
      </c>
      <c r="I94" s="30"/>
    </row>
    <row r="95" spans="1:9" s="9" customFormat="1" ht="25.5">
      <c r="A95" s="17" t="s">
        <v>646</v>
      </c>
      <c r="B95" s="53" t="s">
        <v>379</v>
      </c>
      <c r="C95" s="17" t="s">
        <v>788</v>
      </c>
      <c r="D95" s="51">
        <v>600</v>
      </c>
      <c r="E95" s="78" t="s">
        <v>408</v>
      </c>
      <c r="F95" s="71">
        <f>SUM(F96)</f>
        <v>666.8</v>
      </c>
      <c r="G95" s="28">
        <f>SUM(G96)</f>
        <v>0</v>
      </c>
      <c r="H95" s="28">
        <f>SUM(H96)</f>
        <v>0</v>
      </c>
      <c r="I95" s="30"/>
    </row>
    <row r="96" spans="1:9" s="9" customFormat="1" ht="12.75">
      <c r="A96" s="17" t="s">
        <v>647</v>
      </c>
      <c r="B96" s="53" t="s">
        <v>37</v>
      </c>
      <c r="C96" s="17" t="s">
        <v>788</v>
      </c>
      <c r="D96" s="51">
        <v>610</v>
      </c>
      <c r="E96" s="78" t="s">
        <v>408</v>
      </c>
      <c r="F96" s="71">
        <v>666.8</v>
      </c>
      <c r="G96" s="28">
        <v>0</v>
      </c>
      <c r="H96" s="28">
        <v>0</v>
      </c>
      <c r="I96" s="30"/>
    </row>
    <row r="97" spans="1:9" s="9" customFormat="1" ht="153">
      <c r="A97" s="17" t="s">
        <v>648</v>
      </c>
      <c r="B97" s="35" t="s">
        <v>1257</v>
      </c>
      <c r="C97" s="17" t="s">
        <v>453</v>
      </c>
      <c r="D97" s="17"/>
      <c r="E97" s="78"/>
      <c r="F97" s="71">
        <f>SUM(F98+F100+F102+F104)</f>
        <v>9423.7</v>
      </c>
      <c r="G97" s="28">
        <f>SUM(G98+G100+G102+G104)</f>
        <v>9237.8</v>
      </c>
      <c r="H97" s="28">
        <f>SUM(H98+H100+H102+H104)</f>
        <v>9237.8</v>
      </c>
      <c r="I97" s="30"/>
    </row>
    <row r="98" spans="1:9" s="9" customFormat="1" ht="51">
      <c r="A98" s="17" t="s">
        <v>649</v>
      </c>
      <c r="B98" s="27" t="s">
        <v>52</v>
      </c>
      <c r="C98" s="17" t="s">
        <v>453</v>
      </c>
      <c r="D98" s="17" t="s">
        <v>49</v>
      </c>
      <c r="E98" s="78" t="s">
        <v>381</v>
      </c>
      <c r="F98" s="71">
        <f>SUM(F99)</f>
        <v>6136.7</v>
      </c>
      <c r="G98" s="28">
        <f>SUM(G99)</f>
        <v>5781</v>
      </c>
      <c r="H98" s="28">
        <f>SUM(H99)</f>
        <v>5781</v>
      </c>
      <c r="I98" s="30"/>
    </row>
    <row r="99" spans="1:9" s="9" customFormat="1" ht="12.75">
      <c r="A99" s="17" t="s">
        <v>650</v>
      </c>
      <c r="B99" s="27" t="s">
        <v>53</v>
      </c>
      <c r="C99" s="17" t="s">
        <v>453</v>
      </c>
      <c r="D99" s="17" t="s">
        <v>333</v>
      </c>
      <c r="E99" s="78" t="s">
        <v>381</v>
      </c>
      <c r="F99" s="71">
        <v>6136.7</v>
      </c>
      <c r="G99" s="28">
        <v>5781</v>
      </c>
      <c r="H99" s="28">
        <v>5781</v>
      </c>
      <c r="I99" s="30"/>
    </row>
    <row r="100" spans="1:9" s="9" customFormat="1" ht="25.5">
      <c r="A100" s="17" t="s">
        <v>651</v>
      </c>
      <c r="B100" s="26" t="s">
        <v>20</v>
      </c>
      <c r="C100" s="17" t="s">
        <v>453</v>
      </c>
      <c r="D100" s="17" t="s">
        <v>15</v>
      </c>
      <c r="E100" s="78" t="s">
        <v>381</v>
      </c>
      <c r="F100" s="71">
        <f>SUM(F101)</f>
        <v>91.2</v>
      </c>
      <c r="G100" s="28">
        <f>SUM(G101)</f>
        <v>400</v>
      </c>
      <c r="H100" s="28">
        <f>SUM(H101)</f>
        <v>400</v>
      </c>
      <c r="I100" s="30"/>
    </row>
    <row r="101" spans="1:9" s="9" customFormat="1" ht="25.5">
      <c r="A101" s="17" t="s">
        <v>652</v>
      </c>
      <c r="B101" s="26" t="s">
        <v>21</v>
      </c>
      <c r="C101" s="17" t="s">
        <v>453</v>
      </c>
      <c r="D101" s="17" t="s">
        <v>10</v>
      </c>
      <c r="E101" s="78" t="s">
        <v>381</v>
      </c>
      <c r="F101" s="71">
        <v>91.2</v>
      </c>
      <c r="G101" s="28">
        <v>400</v>
      </c>
      <c r="H101" s="28">
        <v>400</v>
      </c>
      <c r="I101" s="30"/>
    </row>
    <row r="102" spans="1:9" s="9" customFormat="1" ht="25.5">
      <c r="A102" s="17" t="s">
        <v>653</v>
      </c>
      <c r="B102" s="26" t="s">
        <v>379</v>
      </c>
      <c r="C102" s="17" t="s">
        <v>453</v>
      </c>
      <c r="D102" s="17" t="s">
        <v>35</v>
      </c>
      <c r="E102" s="78" t="s">
        <v>381</v>
      </c>
      <c r="F102" s="71">
        <f>SUM(F103)</f>
        <v>3195.8</v>
      </c>
      <c r="G102" s="28">
        <f>SUM(G103)</f>
        <v>3031.8</v>
      </c>
      <c r="H102" s="28">
        <f>SUM(H103)</f>
        <v>3031.8</v>
      </c>
      <c r="I102" s="30"/>
    </row>
    <row r="103" spans="1:9" s="9" customFormat="1" ht="12.75">
      <c r="A103" s="17" t="s">
        <v>654</v>
      </c>
      <c r="B103" s="26" t="s">
        <v>37</v>
      </c>
      <c r="C103" s="17" t="s">
        <v>453</v>
      </c>
      <c r="D103" s="17" t="s">
        <v>36</v>
      </c>
      <c r="E103" s="78" t="s">
        <v>381</v>
      </c>
      <c r="F103" s="71">
        <v>3195.8</v>
      </c>
      <c r="G103" s="28">
        <v>3031.8</v>
      </c>
      <c r="H103" s="28">
        <v>3031.8</v>
      </c>
      <c r="I103" s="30"/>
    </row>
    <row r="104" spans="1:9" s="9" customFormat="1" ht="12.75">
      <c r="A104" s="17" t="s">
        <v>655</v>
      </c>
      <c r="B104" s="27" t="s">
        <v>323</v>
      </c>
      <c r="C104" s="17" t="s">
        <v>453</v>
      </c>
      <c r="D104" s="17" t="s">
        <v>326</v>
      </c>
      <c r="E104" s="78" t="s">
        <v>381</v>
      </c>
      <c r="F104" s="71">
        <f>SUM(F105)</f>
        <v>0</v>
      </c>
      <c r="G104" s="28">
        <f>SUM(G105)</f>
        <v>25</v>
      </c>
      <c r="H104" s="28">
        <f>SUM(H105)</f>
        <v>25</v>
      </c>
      <c r="I104" s="30"/>
    </row>
    <row r="105" spans="1:9" s="9" customFormat="1" ht="12.75">
      <c r="A105" s="17" t="s">
        <v>656</v>
      </c>
      <c r="B105" s="27" t="s">
        <v>324</v>
      </c>
      <c r="C105" s="17" t="s">
        <v>453</v>
      </c>
      <c r="D105" s="17" t="s">
        <v>327</v>
      </c>
      <c r="E105" s="78" t="s">
        <v>381</v>
      </c>
      <c r="F105" s="71">
        <v>0</v>
      </c>
      <c r="G105" s="28">
        <v>25</v>
      </c>
      <c r="H105" s="28">
        <v>25</v>
      </c>
      <c r="I105" s="30"/>
    </row>
    <row r="106" spans="1:9" s="9" customFormat="1" ht="153">
      <c r="A106" s="17" t="s">
        <v>657</v>
      </c>
      <c r="B106" s="26" t="s">
        <v>450</v>
      </c>
      <c r="C106" s="17" t="s">
        <v>449</v>
      </c>
      <c r="D106" s="17"/>
      <c r="E106" s="78"/>
      <c r="F106" s="71">
        <f>SUM(F107+F109+F111+F113)</f>
        <v>12538.6</v>
      </c>
      <c r="G106" s="28">
        <f>SUM(G107+G109+G111+G113)</f>
        <v>12538.6</v>
      </c>
      <c r="H106" s="28">
        <f>SUM(H107+H109+H111+H113)</f>
        <v>12538.6</v>
      </c>
      <c r="I106" s="30"/>
    </row>
    <row r="107" spans="1:9" s="9" customFormat="1" ht="51">
      <c r="A107" s="17" t="s">
        <v>658</v>
      </c>
      <c r="B107" s="27" t="s">
        <v>52</v>
      </c>
      <c r="C107" s="17" t="s">
        <v>449</v>
      </c>
      <c r="D107" s="17" t="s">
        <v>49</v>
      </c>
      <c r="E107" s="78" t="s">
        <v>391</v>
      </c>
      <c r="F107" s="71">
        <f>SUM(F108)</f>
        <v>8093.7</v>
      </c>
      <c r="G107" s="28">
        <f>SUM(G108)</f>
        <v>7963.3</v>
      </c>
      <c r="H107" s="28">
        <f>SUM(H108)</f>
        <v>7963.3</v>
      </c>
      <c r="I107" s="30"/>
    </row>
    <row r="108" spans="1:9" s="9" customFormat="1" ht="12.75">
      <c r="A108" s="17" t="s">
        <v>659</v>
      </c>
      <c r="B108" s="27" t="s">
        <v>53</v>
      </c>
      <c r="C108" s="17" t="s">
        <v>449</v>
      </c>
      <c r="D108" s="17" t="s">
        <v>333</v>
      </c>
      <c r="E108" s="78" t="s">
        <v>391</v>
      </c>
      <c r="F108" s="71">
        <v>8093.7</v>
      </c>
      <c r="G108" s="28">
        <v>7963.3</v>
      </c>
      <c r="H108" s="28">
        <v>7963.3</v>
      </c>
      <c r="I108" s="30"/>
    </row>
    <row r="109" spans="1:9" s="9" customFormat="1" ht="25.5">
      <c r="A109" s="17" t="s">
        <v>49</v>
      </c>
      <c r="B109" s="26" t="s">
        <v>20</v>
      </c>
      <c r="C109" s="17" t="s">
        <v>449</v>
      </c>
      <c r="D109" s="17" t="s">
        <v>15</v>
      </c>
      <c r="E109" s="78" t="s">
        <v>391</v>
      </c>
      <c r="F109" s="71">
        <f>SUM(F110)</f>
        <v>153.9</v>
      </c>
      <c r="G109" s="28">
        <f>SUM(G110)</f>
        <v>750.9</v>
      </c>
      <c r="H109" s="28">
        <f>SUM(H110)</f>
        <v>750.9</v>
      </c>
      <c r="I109" s="30"/>
    </row>
    <row r="110" spans="1:9" s="9" customFormat="1" ht="25.5">
      <c r="A110" s="17" t="s">
        <v>660</v>
      </c>
      <c r="B110" s="26" t="s">
        <v>21</v>
      </c>
      <c r="C110" s="17" t="s">
        <v>449</v>
      </c>
      <c r="D110" s="17" t="s">
        <v>10</v>
      </c>
      <c r="E110" s="78" t="s">
        <v>391</v>
      </c>
      <c r="F110" s="71">
        <v>153.9</v>
      </c>
      <c r="G110" s="28">
        <v>750.9</v>
      </c>
      <c r="H110" s="28">
        <v>750.9</v>
      </c>
      <c r="I110" s="30"/>
    </row>
    <row r="111" spans="1:9" s="9" customFormat="1" ht="25.5">
      <c r="A111" s="17" t="s">
        <v>661</v>
      </c>
      <c r="B111" s="26" t="s">
        <v>379</v>
      </c>
      <c r="C111" s="17" t="s">
        <v>449</v>
      </c>
      <c r="D111" s="17" t="s">
        <v>35</v>
      </c>
      <c r="E111" s="78" t="s">
        <v>391</v>
      </c>
      <c r="F111" s="71">
        <f>SUM(F112)</f>
        <v>4291</v>
      </c>
      <c r="G111" s="28">
        <f>SUM(G112)</f>
        <v>3697.4</v>
      </c>
      <c r="H111" s="28">
        <f>SUM(H112)</f>
        <v>3697.4</v>
      </c>
      <c r="I111" s="30"/>
    </row>
    <row r="112" spans="1:9" s="9" customFormat="1" ht="12.75">
      <c r="A112" s="17" t="s">
        <v>662</v>
      </c>
      <c r="B112" s="26" t="s">
        <v>37</v>
      </c>
      <c r="C112" s="17" t="s">
        <v>449</v>
      </c>
      <c r="D112" s="17" t="s">
        <v>36</v>
      </c>
      <c r="E112" s="78" t="s">
        <v>391</v>
      </c>
      <c r="F112" s="71">
        <v>4291</v>
      </c>
      <c r="G112" s="28">
        <v>3697.4</v>
      </c>
      <c r="H112" s="28">
        <v>3697.4</v>
      </c>
      <c r="I112" s="30"/>
    </row>
    <row r="113" spans="1:9" s="9" customFormat="1" ht="12.75">
      <c r="A113" s="17" t="s">
        <v>663</v>
      </c>
      <c r="B113" s="27" t="s">
        <v>323</v>
      </c>
      <c r="C113" s="17" t="s">
        <v>449</v>
      </c>
      <c r="D113" s="17" t="s">
        <v>326</v>
      </c>
      <c r="E113" s="78" t="s">
        <v>391</v>
      </c>
      <c r="F113" s="71">
        <f>SUM(F114)</f>
        <v>0</v>
      </c>
      <c r="G113" s="28">
        <f>SUM(G114)</f>
        <v>127</v>
      </c>
      <c r="H113" s="28">
        <f>SUM(H114)</f>
        <v>127</v>
      </c>
      <c r="I113" s="30"/>
    </row>
    <row r="114" spans="1:9" s="9" customFormat="1" ht="12.75">
      <c r="A114" s="17" t="s">
        <v>89</v>
      </c>
      <c r="B114" s="27" t="s">
        <v>324</v>
      </c>
      <c r="C114" s="17" t="s">
        <v>449</v>
      </c>
      <c r="D114" s="17" t="s">
        <v>327</v>
      </c>
      <c r="E114" s="78" t="s">
        <v>391</v>
      </c>
      <c r="F114" s="71">
        <v>0</v>
      </c>
      <c r="G114" s="28">
        <v>127</v>
      </c>
      <c r="H114" s="28">
        <v>127</v>
      </c>
      <c r="I114" s="30"/>
    </row>
    <row r="115" spans="1:9" s="9" customFormat="1" ht="127.5">
      <c r="A115" s="17" t="s">
        <v>90</v>
      </c>
      <c r="B115" s="26" t="s">
        <v>464</v>
      </c>
      <c r="C115" s="17" t="s">
        <v>463</v>
      </c>
      <c r="D115" s="17"/>
      <c r="E115" s="78"/>
      <c r="F115" s="71">
        <f aca="true" t="shared" si="13" ref="F115:H116">SUM(F116)</f>
        <v>33.6</v>
      </c>
      <c r="G115" s="28">
        <f t="shared" si="13"/>
        <v>33.6</v>
      </c>
      <c r="H115" s="28">
        <f t="shared" si="13"/>
        <v>33.6</v>
      </c>
      <c r="I115" s="30"/>
    </row>
    <row r="116" spans="1:9" s="9" customFormat="1" ht="25.5">
      <c r="A116" s="17" t="s">
        <v>91</v>
      </c>
      <c r="B116" s="26" t="s">
        <v>379</v>
      </c>
      <c r="C116" s="17" t="s">
        <v>463</v>
      </c>
      <c r="D116" s="17" t="s">
        <v>35</v>
      </c>
      <c r="E116" s="78" t="s">
        <v>361</v>
      </c>
      <c r="F116" s="71">
        <f t="shared" si="13"/>
        <v>33.6</v>
      </c>
      <c r="G116" s="28">
        <f t="shared" si="13"/>
        <v>33.6</v>
      </c>
      <c r="H116" s="28">
        <f t="shared" si="13"/>
        <v>33.6</v>
      </c>
      <c r="I116" s="30"/>
    </row>
    <row r="117" spans="1:9" s="9" customFormat="1" ht="12.75">
      <c r="A117" s="17" t="s">
        <v>870</v>
      </c>
      <c r="B117" s="26" t="s">
        <v>37</v>
      </c>
      <c r="C117" s="17" t="s">
        <v>463</v>
      </c>
      <c r="D117" s="17" t="s">
        <v>36</v>
      </c>
      <c r="E117" s="78" t="s">
        <v>361</v>
      </c>
      <c r="F117" s="71">
        <v>33.6</v>
      </c>
      <c r="G117" s="28">
        <v>33.6</v>
      </c>
      <c r="H117" s="28">
        <v>33.6</v>
      </c>
      <c r="I117" s="30"/>
    </row>
    <row r="118" spans="1:9" s="9" customFormat="1" ht="89.25">
      <c r="A118" s="17" t="s">
        <v>871</v>
      </c>
      <c r="B118" s="26" t="s">
        <v>468</v>
      </c>
      <c r="C118" s="17" t="s">
        <v>467</v>
      </c>
      <c r="D118" s="17"/>
      <c r="E118" s="78"/>
      <c r="F118" s="71">
        <f>SUM(F119+F121)</f>
        <v>541.9</v>
      </c>
      <c r="G118" s="28">
        <f>SUM(G119+G121)</f>
        <v>541.9</v>
      </c>
      <c r="H118" s="28">
        <f>SUM(H119+H121)</f>
        <v>541.9</v>
      </c>
      <c r="I118" s="30"/>
    </row>
    <row r="119" spans="1:9" s="9" customFormat="1" ht="25.5">
      <c r="A119" s="17" t="s">
        <v>333</v>
      </c>
      <c r="B119" s="26" t="s">
        <v>20</v>
      </c>
      <c r="C119" s="17" t="s">
        <v>467</v>
      </c>
      <c r="D119" s="17" t="s">
        <v>15</v>
      </c>
      <c r="E119" s="78" t="s">
        <v>364</v>
      </c>
      <c r="F119" s="71">
        <f>SUM(F120)</f>
        <v>10</v>
      </c>
      <c r="G119" s="28">
        <f>SUM(G120)</f>
        <v>10</v>
      </c>
      <c r="H119" s="28">
        <f>SUM(H120)</f>
        <v>10</v>
      </c>
      <c r="I119" s="30"/>
    </row>
    <row r="120" spans="1:9" s="9" customFormat="1" ht="25.5">
      <c r="A120" s="17" t="s">
        <v>92</v>
      </c>
      <c r="B120" s="26" t="s">
        <v>21</v>
      </c>
      <c r="C120" s="17" t="s">
        <v>467</v>
      </c>
      <c r="D120" s="17" t="s">
        <v>10</v>
      </c>
      <c r="E120" s="78" t="s">
        <v>364</v>
      </c>
      <c r="F120" s="71">
        <v>10</v>
      </c>
      <c r="G120" s="28">
        <v>10</v>
      </c>
      <c r="H120" s="28">
        <v>10</v>
      </c>
      <c r="I120" s="30"/>
    </row>
    <row r="121" spans="1:9" s="9" customFormat="1" ht="12.75">
      <c r="A121" s="17" t="s">
        <v>93</v>
      </c>
      <c r="B121" s="27" t="s">
        <v>429</v>
      </c>
      <c r="C121" s="17" t="s">
        <v>467</v>
      </c>
      <c r="D121" s="17" t="s">
        <v>430</v>
      </c>
      <c r="E121" s="78" t="s">
        <v>364</v>
      </c>
      <c r="F121" s="71">
        <f>SUM(F122)</f>
        <v>531.9</v>
      </c>
      <c r="G121" s="28">
        <f>SUM(G122)</f>
        <v>531.9</v>
      </c>
      <c r="H121" s="28">
        <f>SUM(H122)</f>
        <v>531.9</v>
      </c>
      <c r="I121" s="30"/>
    </row>
    <row r="122" spans="1:9" s="9" customFormat="1" ht="25.5">
      <c r="A122" s="17" t="s">
        <v>94</v>
      </c>
      <c r="B122" s="27" t="s">
        <v>362</v>
      </c>
      <c r="C122" s="17" t="s">
        <v>467</v>
      </c>
      <c r="D122" s="17" t="s">
        <v>363</v>
      </c>
      <c r="E122" s="78" t="s">
        <v>364</v>
      </c>
      <c r="F122" s="71">
        <v>531.9</v>
      </c>
      <c r="G122" s="28">
        <v>531.9</v>
      </c>
      <c r="H122" s="28">
        <v>531.9</v>
      </c>
      <c r="I122" s="30"/>
    </row>
    <row r="123" spans="1:9" s="9" customFormat="1" ht="63.75">
      <c r="A123" s="17" t="s">
        <v>95</v>
      </c>
      <c r="B123" s="55" t="s">
        <v>1013</v>
      </c>
      <c r="C123" s="51" t="s">
        <v>1012</v>
      </c>
      <c r="D123" s="51"/>
      <c r="E123" s="79"/>
      <c r="F123" s="71">
        <f aca="true" t="shared" si="14" ref="F123:H124">SUM(F124)</f>
        <v>639</v>
      </c>
      <c r="G123" s="28">
        <f t="shared" si="14"/>
        <v>0</v>
      </c>
      <c r="H123" s="28">
        <f t="shared" si="14"/>
        <v>0</v>
      </c>
      <c r="I123" s="30"/>
    </row>
    <row r="124" spans="1:9" s="9" customFormat="1" ht="25.5">
      <c r="A124" s="17" t="s">
        <v>96</v>
      </c>
      <c r="B124" s="53" t="s">
        <v>20</v>
      </c>
      <c r="C124" s="51" t="s">
        <v>1012</v>
      </c>
      <c r="D124" s="51" t="s">
        <v>15</v>
      </c>
      <c r="E124" s="79" t="s">
        <v>391</v>
      </c>
      <c r="F124" s="71">
        <f t="shared" si="14"/>
        <v>639</v>
      </c>
      <c r="G124" s="28">
        <f t="shared" si="14"/>
        <v>0</v>
      </c>
      <c r="H124" s="28">
        <f>SUM(H125)</f>
        <v>0</v>
      </c>
      <c r="I124" s="30"/>
    </row>
    <row r="125" spans="1:9" s="9" customFormat="1" ht="25.5">
      <c r="A125" s="17" t="s">
        <v>97</v>
      </c>
      <c r="B125" s="53" t="s">
        <v>21</v>
      </c>
      <c r="C125" s="51" t="s">
        <v>1012</v>
      </c>
      <c r="D125" s="51" t="s">
        <v>10</v>
      </c>
      <c r="E125" s="79" t="s">
        <v>391</v>
      </c>
      <c r="F125" s="71">
        <v>639</v>
      </c>
      <c r="G125" s="28">
        <v>0</v>
      </c>
      <c r="H125" s="28">
        <v>0</v>
      </c>
      <c r="I125" s="30"/>
    </row>
    <row r="126" spans="1:9" s="9" customFormat="1" ht="153">
      <c r="A126" s="17" t="s">
        <v>98</v>
      </c>
      <c r="B126" s="26" t="s">
        <v>452</v>
      </c>
      <c r="C126" s="17" t="s">
        <v>451</v>
      </c>
      <c r="D126" s="17"/>
      <c r="E126" s="78"/>
      <c r="F126" s="71">
        <f>SUM(F127+F129+F131)</f>
        <v>93148.20000000001</v>
      </c>
      <c r="G126" s="28">
        <f>SUM(G127+G129+G131)</f>
        <v>94596.20000000001</v>
      </c>
      <c r="H126" s="28">
        <f>SUM(H127+H129+H131)</f>
        <v>94596.20000000001</v>
      </c>
      <c r="I126" s="30"/>
    </row>
    <row r="127" spans="1:9" s="9" customFormat="1" ht="51">
      <c r="A127" s="17" t="s">
        <v>413</v>
      </c>
      <c r="B127" s="27" t="s">
        <v>52</v>
      </c>
      <c r="C127" s="17" t="s">
        <v>451</v>
      </c>
      <c r="D127" s="17" t="s">
        <v>49</v>
      </c>
      <c r="E127" s="78" t="s">
        <v>391</v>
      </c>
      <c r="F127" s="71">
        <f>SUM(F128)</f>
        <v>63702.3</v>
      </c>
      <c r="G127" s="28">
        <f>SUM(G128)</f>
        <v>65994.6</v>
      </c>
      <c r="H127" s="28">
        <f>SUM(H128)</f>
        <v>65994.6</v>
      </c>
      <c r="I127" s="30"/>
    </row>
    <row r="128" spans="1:9" s="9" customFormat="1" ht="12.75">
      <c r="A128" s="17" t="s">
        <v>99</v>
      </c>
      <c r="B128" s="27" t="s">
        <v>53</v>
      </c>
      <c r="C128" s="17" t="s">
        <v>451</v>
      </c>
      <c r="D128" s="17" t="s">
        <v>333</v>
      </c>
      <c r="E128" s="78" t="s">
        <v>391</v>
      </c>
      <c r="F128" s="71">
        <v>63702.3</v>
      </c>
      <c r="G128" s="28">
        <v>65994.6</v>
      </c>
      <c r="H128" s="28">
        <v>65994.6</v>
      </c>
      <c r="I128" s="30"/>
    </row>
    <row r="129" spans="1:9" s="9" customFormat="1" ht="25.5">
      <c r="A129" s="17" t="s">
        <v>50</v>
      </c>
      <c r="B129" s="26" t="s">
        <v>20</v>
      </c>
      <c r="C129" s="17" t="s">
        <v>451</v>
      </c>
      <c r="D129" s="17" t="s">
        <v>15</v>
      </c>
      <c r="E129" s="78" t="s">
        <v>391</v>
      </c>
      <c r="F129" s="71">
        <f>SUM(F130)</f>
        <v>4593.1</v>
      </c>
      <c r="G129" s="28">
        <f>SUM(G130)</f>
        <v>3880.2</v>
      </c>
      <c r="H129" s="28">
        <f>SUM(H130)</f>
        <v>3880.2</v>
      </c>
      <c r="I129" s="30"/>
    </row>
    <row r="130" spans="1:9" s="9" customFormat="1" ht="25.5">
      <c r="A130" s="17" t="s">
        <v>100</v>
      </c>
      <c r="B130" s="26" t="s">
        <v>21</v>
      </c>
      <c r="C130" s="17" t="s">
        <v>451</v>
      </c>
      <c r="D130" s="17" t="s">
        <v>10</v>
      </c>
      <c r="E130" s="78" t="s">
        <v>391</v>
      </c>
      <c r="F130" s="71">
        <v>4593.1</v>
      </c>
      <c r="G130" s="28">
        <v>3880.2</v>
      </c>
      <c r="H130" s="28">
        <v>3880.2</v>
      </c>
      <c r="I130" s="30"/>
    </row>
    <row r="131" spans="1:9" s="9" customFormat="1" ht="25.5">
      <c r="A131" s="17" t="s">
        <v>101</v>
      </c>
      <c r="B131" s="26" t="s">
        <v>379</v>
      </c>
      <c r="C131" s="17" t="s">
        <v>451</v>
      </c>
      <c r="D131" s="17" t="s">
        <v>35</v>
      </c>
      <c r="E131" s="78" t="s">
        <v>391</v>
      </c>
      <c r="F131" s="71">
        <f>SUM(F132)</f>
        <v>24852.8</v>
      </c>
      <c r="G131" s="28">
        <f>SUM(G132)</f>
        <v>24721.4</v>
      </c>
      <c r="H131" s="28">
        <f>SUM(H132)</f>
        <v>24721.4</v>
      </c>
      <c r="I131" s="30"/>
    </row>
    <row r="132" spans="1:9" s="9" customFormat="1" ht="12.75">
      <c r="A132" s="17" t="s">
        <v>102</v>
      </c>
      <c r="B132" s="26" t="s">
        <v>37</v>
      </c>
      <c r="C132" s="17" t="s">
        <v>451</v>
      </c>
      <c r="D132" s="17" t="s">
        <v>36</v>
      </c>
      <c r="E132" s="78" t="s">
        <v>391</v>
      </c>
      <c r="F132" s="71">
        <v>24852.8</v>
      </c>
      <c r="G132" s="28">
        <v>24721.4</v>
      </c>
      <c r="H132" s="28">
        <v>24721.4</v>
      </c>
      <c r="I132" s="30"/>
    </row>
    <row r="133" spans="1:9" s="9" customFormat="1" ht="89.25">
      <c r="A133" s="17" t="s">
        <v>103</v>
      </c>
      <c r="B133" s="26" t="s">
        <v>466</v>
      </c>
      <c r="C133" s="17" t="s">
        <v>465</v>
      </c>
      <c r="D133" s="17"/>
      <c r="E133" s="78"/>
      <c r="F133" s="71">
        <f>SUM(F134+F136+F138)</f>
        <v>4354.9</v>
      </c>
      <c r="G133" s="28">
        <f>SUM(G134+G136+G138)</f>
        <v>4833.1</v>
      </c>
      <c r="H133" s="28">
        <f>SUM(H134+H136+H138)</f>
        <v>4833.1</v>
      </c>
      <c r="I133" s="30"/>
    </row>
    <row r="134" spans="1:9" s="9" customFormat="1" ht="25.5">
      <c r="A134" s="17" t="s">
        <v>104</v>
      </c>
      <c r="B134" s="26" t="s">
        <v>20</v>
      </c>
      <c r="C134" s="17" t="s">
        <v>465</v>
      </c>
      <c r="D134" s="17" t="s">
        <v>15</v>
      </c>
      <c r="E134" s="78" t="s">
        <v>361</v>
      </c>
      <c r="F134" s="71">
        <f>SUM(F135)</f>
        <v>2224.9</v>
      </c>
      <c r="G134" s="28">
        <f>SUM(G135)</f>
        <v>2630.1</v>
      </c>
      <c r="H134" s="28">
        <f>SUM(H135)</f>
        <v>2630.1</v>
      </c>
      <c r="I134" s="30"/>
    </row>
    <row r="135" spans="1:9" s="9" customFormat="1" ht="25.5">
      <c r="A135" s="17" t="s">
        <v>105</v>
      </c>
      <c r="B135" s="26" t="s">
        <v>21</v>
      </c>
      <c r="C135" s="17" t="s">
        <v>465</v>
      </c>
      <c r="D135" s="17" t="s">
        <v>10</v>
      </c>
      <c r="E135" s="78" t="s">
        <v>361</v>
      </c>
      <c r="F135" s="71">
        <v>2224.9</v>
      </c>
      <c r="G135" s="28">
        <v>2630.1</v>
      </c>
      <c r="H135" s="28">
        <v>2630.1</v>
      </c>
      <c r="I135" s="30"/>
    </row>
    <row r="136" spans="1:9" s="9" customFormat="1" ht="12.75">
      <c r="A136" s="17" t="s">
        <v>106</v>
      </c>
      <c r="B136" s="27" t="s">
        <v>429</v>
      </c>
      <c r="C136" s="17" t="s">
        <v>465</v>
      </c>
      <c r="D136" s="17" t="s">
        <v>430</v>
      </c>
      <c r="E136" s="78" t="s">
        <v>361</v>
      </c>
      <c r="F136" s="71">
        <f>SUM(F137)</f>
        <v>154</v>
      </c>
      <c r="G136" s="28">
        <f>SUM(G137)</f>
        <v>154</v>
      </c>
      <c r="H136" s="28">
        <f>SUM(H137)</f>
        <v>154</v>
      </c>
      <c r="I136" s="30"/>
    </row>
    <row r="137" spans="1:9" s="9" customFormat="1" ht="25.5">
      <c r="A137" s="17" t="s">
        <v>107</v>
      </c>
      <c r="B137" s="27" t="s">
        <v>362</v>
      </c>
      <c r="C137" s="17" t="s">
        <v>465</v>
      </c>
      <c r="D137" s="17" t="s">
        <v>363</v>
      </c>
      <c r="E137" s="78" t="s">
        <v>361</v>
      </c>
      <c r="F137" s="71">
        <v>154</v>
      </c>
      <c r="G137" s="28">
        <v>154</v>
      </c>
      <c r="H137" s="28">
        <v>154</v>
      </c>
      <c r="I137" s="30"/>
    </row>
    <row r="138" spans="1:9" s="9" customFormat="1" ht="25.5">
      <c r="A138" s="17" t="s">
        <v>108</v>
      </c>
      <c r="B138" s="26" t="s">
        <v>379</v>
      </c>
      <c r="C138" s="17" t="s">
        <v>465</v>
      </c>
      <c r="D138" s="17" t="s">
        <v>35</v>
      </c>
      <c r="E138" s="78" t="s">
        <v>361</v>
      </c>
      <c r="F138" s="71">
        <f>SUM(F139)</f>
        <v>1976</v>
      </c>
      <c r="G138" s="28">
        <f>SUM(G139)</f>
        <v>2049</v>
      </c>
      <c r="H138" s="28">
        <f>SUM(H139)</f>
        <v>2049</v>
      </c>
      <c r="I138" s="30"/>
    </row>
    <row r="139" spans="1:9" s="9" customFormat="1" ht="12.75">
      <c r="A139" s="17" t="s">
        <v>109</v>
      </c>
      <c r="B139" s="26" t="s">
        <v>37</v>
      </c>
      <c r="C139" s="17" t="s">
        <v>465</v>
      </c>
      <c r="D139" s="17" t="s">
        <v>36</v>
      </c>
      <c r="E139" s="78" t="s">
        <v>361</v>
      </c>
      <c r="F139" s="71">
        <v>1976</v>
      </c>
      <c r="G139" s="28">
        <v>2049</v>
      </c>
      <c r="H139" s="28">
        <v>2049</v>
      </c>
      <c r="I139" s="30"/>
    </row>
    <row r="140" spans="1:9" s="9" customFormat="1" ht="74.25" customHeight="1">
      <c r="A140" s="17" t="s">
        <v>110</v>
      </c>
      <c r="B140" s="52" t="s">
        <v>1233</v>
      </c>
      <c r="C140" s="54" t="s">
        <v>1005</v>
      </c>
      <c r="D140" s="51"/>
      <c r="E140" s="78" t="s">
        <v>381</v>
      </c>
      <c r="F140" s="71">
        <f aca="true" t="shared" si="15" ref="F140:H141">SUM(F141)</f>
        <v>7640.7</v>
      </c>
      <c r="G140" s="28">
        <f t="shared" si="15"/>
        <v>0</v>
      </c>
      <c r="H140" s="28">
        <f t="shared" si="15"/>
        <v>0</v>
      </c>
      <c r="I140" s="30"/>
    </row>
    <row r="141" spans="1:9" s="9" customFormat="1" ht="25.5">
      <c r="A141" s="17" t="s">
        <v>872</v>
      </c>
      <c r="B141" s="52" t="s">
        <v>472</v>
      </c>
      <c r="C141" s="54" t="s">
        <v>1005</v>
      </c>
      <c r="D141" s="51">
        <v>400</v>
      </c>
      <c r="E141" s="78" t="s">
        <v>381</v>
      </c>
      <c r="F141" s="71">
        <f t="shared" si="15"/>
        <v>7640.7</v>
      </c>
      <c r="G141" s="28">
        <f t="shared" si="15"/>
        <v>0</v>
      </c>
      <c r="H141" s="28">
        <f>SUM(H142)</f>
        <v>0</v>
      </c>
      <c r="I141" s="30"/>
    </row>
    <row r="142" spans="1:9" s="9" customFormat="1" ht="12.75">
      <c r="A142" s="17" t="s">
        <v>873</v>
      </c>
      <c r="B142" s="52" t="s">
        <v>473</v>
      </c>
      <c r="C142" s="54" t="s">
        <v>1005</v>
      </c>
      <c r="D142" s="51">
        <v>410</v>
      </c>
      <c r="E142" s="78" t="s">
        <v>381</v>
      </c>
      <c r="F142" s="71">
        <v>7640.7</v>
      </c>
      <c r="G142" s="28">
        <v>0</v>
      </c>
      <c r="H142" s="28">
        <v>0</v>
      </c>
      <c r="I142" s="30"/>
    </row>
    <row r="143" spans="1:9" s="9" customFormat="1" ht="153">
      <c r="A143" s="17" t="s">
        <v>874</v>
      </c>
      <c r="B143" s="36" t="s">
        <v>455</v>
      </c>
      <c r="C143" s="17" t="s">
        <v>454</v>
      </c>
      <c r="D143" s="17"/>
      <c r="E143" s="78"/>
      <c r="F143" s="71">
        <f>SUM(F144+F146+F148)</f>
        <v>15073.5</v>
      </c>
      <c r="G143" s="28">
        <f>SUM(G144+G146+G148)</f>
        <v>16296.9</v>
      </c>
      <c r="H143" s="28">
        <f>SUM(H144+H146+H148)</f>
        <v>16296.9</v>
      </c>
      <c r="I143" s="30"/>
    </row>
    <row r="144" spans="1:9" s="9" customFormat="1" ht="51">
      <c r="A144" s="17" t="s">
        <v>875</v>
      </c>
      <c r="B144" s="27" t="s">
        <v>52</v>
      </c>
      <c r="C144" s="17" t="s">
        <v>454</v>
      </c>
      <c r="D144" s="17" t="s">
        <v>49</v>
      </c>
      <c r="E144" s="78" t="s">
        <v>381</v>
      </c>
      <c r="F144" s="71">
        <f>SUM(F145)</f>
        <v>7365.3</v>
      </c>
      <c r="G144" s="28">
        <f>SUM(G145)</f>
        <v>7548</v>
      </c>
      <c r="H144" s="28">
        <f>SUM(H145)</f>
        <v>7548</v>
      </c>
      <c r="I144" s="30"/>
    </row>
    <row r="145" spans="1:9" s="9" customFormat="1" ht="12.75">
      <c r="A145" s="17" t="s">
        <v>876</v>
      </c>
      <c r="B145" s="27" t="s">
        <v>53</v>
      </c>
      <c r="C145" s="17" t="s">
        <v>454</v>
      </c>
      <c r="D145" s="17" t="s">
        <v>333</v>
      </c>
      <c r="E145" s="78" t="s">
        <v>381</v>
      </c>
      <c r="F145" s="71">
        <v>7365.3</v>
      </c>
      <c r="G145" s="28">
        <v>7548</v>
      </c>
      <c r="H145" s="28">
        <v>7548</v>
      </c>
      <c r="I145" s="30"/>
    </row>
    <row r="146" spans="1:9" s="9" customFormat="1" ht="25.5">
      <c r="A146" s="17" t="s">
        <v>877</v>
      </c>
      <c r="B146" s="26" t="s">
        <v>20</v>
      </c>
      <c r="C146" s="17" t="s">
        <v>454</v>
      </c>
      <c r="D146" s="17" t="s">
        <v>15</v>
      </c>
      <c r="E146" s="78" t="s">
        <v>381</v>
      </c>
      <c r="F146" s="71">
        <f>SUM(F147)</f>
        <v>563.4</v>
      </c>
      <c r="G146" s="28">
        <f>SUM(G147)</f>
        <v>260.9</v>
      </c>
      <c r="H146" s="28">
        <f>SUM(H147)</f>
        <v>260.9</v>
      </c>
      <c r="I146" s="30"/>
    </row>
    <row r="147" spans="1:9" s="9" customFormat="1" ht="25.5">
      <c r="A147" s="17" t="s">
        <v>111</v>
      </c>
      <c r="B147" s="26" t="s">
        <v>21</v>
      </c>
      <c r="C147" s="17" t="s">
        <v>454</v>
      </c>
      <c r="D147" s="17" t="s">
        <v>10</v>
      </c>
      <c r="E147" s="78" t="s">
        <v>381</v>
      </c>
      <c r="F147" s="71">
        <v>563.4</v>
      </c>
      <c r="G147" s="28">
        <v>260.9</v>
      </c>
      <c r="H147" s="28">
        <v>260.9</v>
      </c>
      <c r="I147" s="30"/>
    </row>
    <row r="148" spans="1:9" s="9" customFormat="1" ht="25.5">
      <c r="A148" s="17" t="s">
        <v>112</v>
      </c>
      <c r="B148" s="26" t="s">
        <v>379</v>
      </c>
      <c r="C148" s="17" t="s">
        <v>454</v>
      </c>
      <c r="D148" s="17" t="s">
        <v>35</v>
      </c>
      <c r="E148" s="78" t="s">
        <v>381</v>
      </c>
      <c r="F148" s="71">
        <f>SUM(F149)</f>
        <v>7144.8</v>
      </c>
      <c r="G148" s="28">
        <f>SUM(G149)</f>
        <v>8488</v>
      </c>
      <c r="H148" s="28">
        <f>SUM(H149)</f>
        <v>8488</v>
      </c>
      <c r="I148" s="30"/>
    </row>
    <row r="149" spans="1:9" s="9" customFormat="1" ht="12.75">
      <c r="A149" s="17" t="s">
        <v>113</v>
      </c>
      <c r="B149" s="26" t="s">
        <v>37</v>
      </c>
      <c r="C149" s="17" t="s">
        <v>454</v>
      </c>
      <c r="D149" s="17" t="s">
        <v>36</v>
      </c>
      <c r="E149" s="78" t="s">
        <v>381</v>
      </c>
      <c r="F149" s="71">
        <v>7144.8</v>
      </c>
      <c r="G149" s="28">
        <v>8488</v>
      </c>
      <c r="H149" s="28">
        <v>8488</v>
      </c>
      <c r="I149" s="30"/>
    </row>
    <row r="150" spans="1:9" s="9" customFormat="1" ht="63.75">
      <c r="A150" s="17" t="s">
        <v>114</v>
      </c>
      <c r="B150" s="53" t="s">
        <v>1007</v>
      </c>
      <c r="C150" s="51" t="s">
        <v>1006</v>
      </c>
      <c r="D150" s="51"/>
      <c r="E150" s="78" t="s">
        <v>381</v>
      </c>
      <c r="F150" s="71">
        <f aca="true" t="shared" si="16" ref="F150:H151">SUM(F151)</f>
        <v>635.1</v>
      </c>
      <c r="G150" s="28">
        <f t="shared" si="16"/>
        <v>0</v>
      </c>
      <c r="H150" s="28">
        <f t="shared" si="16"/>
        <v>0</v>
      </c>
      <c r="I150" s="30"/>
    </row>
    <row r="151" spans="1:9" s="9" customFormat="1" ht="25.5">
      <c r="A151" s="17" t="s">
        <v>115</v>
      </c>
      <c r="B151" s="53" t="s">
        <v>20</v>
      </c>
      <c r="C151" s="51" t="s">
        <v>1006</v>
      </c>
      <c r="D151" s="51">
        <v>200</v>
      </c>
      <c r="E151" s="78" t="s">
        <v>381</v>
      </c>
      <c r="F151" s="71">
        <f t="shared" si="16"/>
        <v>635.1</v>
      </c>
      <c r="G151" s="28">
        <f t="shared" si="16"/>
        <v>0</v>
      </c>
      <c r="H151" s="28">
        <f t="shared" si="16"/>
        <v>0</v>
      </c>
      <c r="I151" s="30"/>
    </row>
    <row r="152" spans="1:9" s="9" customFormat="1" ht="25.5">
      <c r="A152" s="17" t="s">
        <v>116</v>
      </c>
      <c r="B152" s="53" t="s">
        <v>21</v>
      </c>
      <c r="C152" s="51" t="s">
        <v>1006</v>
      </c>
      <c r="D152" s="51">
        <v>240</v>
      </c>
      <c r="E152" s="78" t="s">
        <v>381</v>
      </c>
      <c r="F152" s="71">
        <v>635.1</v>
      </c>
      <c r="G152" s="28">
        <v>0</v>
      </c>
      <c r="H152" s="28">
        <v>0</v>
      </c>
      <c r="I152" s="30"/>
    </row>
    <row r="153" spans="1:9" s="9" customFormat="1" ht="76.5">
      <c r="A153" s="17" t="s">
        <v>117</v>
      </c>
      <c r="B153" s="53" t="s">
        <v>1014</v>
      </c>
      <c r="C153" s="51" t="s">
        <v>1006</v>
      </c>
      <c r="D153" s="51"/>
      <c r="E153" s="79" t="s">
        <v>391</v>
      </c>
      <c r="F153" s="71">
        <f aca="true" t="shared" si="17" ref="F153:H154">SUM(F154)</f>
        <v>952.2</v>
      </c>
      <c r="G153" s="28">
        <f t="shared" si="17"/>
        <v>0</v>
      </c>
      <c r="H153" s="28">
        <f t="shared" si="17"/>
        <v>0</v>
      </c>
      <c r="I153" s="30"/>
    </row>
    <row r="154" spans="1:9" s="9" customFormat="1" ht="25.5">
      <c r="A154" s="17" t="s">
        <v>118</v>
      </c>
      <c r="B154" s="53" t="s">
        <v>20</v>
      </c>
      <c r="C154" s="51" t="s">
        <v>1006</v>
      </c>
      <c r="D154" s="51">
        <v>200</v>
      </c>
      <c r="E154" s="79" t="s">
        <v>391</v>
      </c>
      <c r="F154" s="71">
        <f t="shared" si="17"/>
        <v>952.2</v>
      </c>
      <c r="G154" s="28">
        <f t="shared" si="17"/>
        <v>0</v>
      </c>
      <c r="H154" s="28">
        <f>SUM(H155)</f>
        <v>0</v>
      </c>
      <c r="I154" s="30"/>
    </row>
    <row r="155" spans="1:9" s="9" customFormat="1" ht="25.5">
      <c r="A155" s="17" t="s">
        <v>119</v>
      </c>
      <c r="B155" s="53" t="s">
        <v>21</v>
      </c>
      <c r="C155" s="51" t="s">
        <v>1006</v>
      </c>
      <c r="D155" s="51">
        <v>240</v>
      </c>
      <c r="E155" s="79" t="s">
        <v>391</v>
      </c>
      <c r="F155" s="71">
        <v>952.2</v>
      </c>
      <c r="G155" s="28">
        <v>0</v>
      </c>
      <c r="H155" s="28">
        <v>0</v>
      </c>
      <c r="I155" s="30"/>
    </row>
    <row r="156" spans="1:9" s="10" customFormat="1" ht="12.75">
      <c r="A156" s="17" t="s">
        <v>120</v>
      </c>
      <c r="B156" s="23" t="s">
        <v>331</v>
      </c>
      <c r="C156" s="24" t="s">
        <v>456</v>
      </c>
      <c r="D156" s="24"/>
      <c r="E156" s="77"/>
      <c r="F156" s="69">
        <f>F157+F160+F163</f>
        <v>134.5</v>
      </c>
      <c r="G156" s="25">
        <f>G157+G160+G163</f>
        <v>120</v>
      </c>
      <c r="H156" s="25">
        <f>H157+H160+H163</f>
        <v>120</v>
      </c>
      <c r="I156" s="22"/>
    </row>
    <row r="157" spans="1:9" s="10" customFormat="1" ht="114.75">
      <c r="A157" s="17" t="s">
        <v>121</v>
      </c>
      <c r="B157" s="26" t="s">
        <v>332</v>
      </c>
      <c r="C157" s="17" t="s">
        <v>457</v>
      </c>
      <c r="D157" s="17"/>
      <c r="E157" s="78" t="s">
        <v>409</v>
      </c>
      <c r="F157" s="70">
        <f aca="true" t="shared" si="18" ref="F157:H158">F158</f>
        <v>40</v>
      </c>
      <c r="G157" s="27">
        <f t="shared" si="18"/>
        <v>40</v>
      </c>
      <c r="H157" s="27">
        <f t="shared" si="18"/>
        <v>40</v>
      </c>
      <c r="I157" s="22"/>
    </row>
    <row r="158" spans="1:9" s="9" customFormat="1" ht="25.5">
      <c r="A158" s="17" t="s">
        <v>122</v>
      </c>
      <c r="B158" s="26" t="s">
        <v>20</v>
      </c>
      <c r="C158" s="17" t="s">
        <v>457</v>
      </c>
      <c r="D158" s="17" t="s">
        <v>15</v>
      </c>
      <c r="E158" s="78" t="s">
        <v>380</v>
      </c>
      <c r="F158" s="70">
        <f t="shared" si="18"/>
        <v>40</v>
      </c>
      <c r="G158" s="27">
        <f t="shared" si="18"/>
        <v>40</v>
      </c>
      <c r="H158" s="27">
        <f t="shared" si="18"/>
        <v>40</v>
      </c>
      <c r="I158" s="30"/>
    </row>
    <row r="159" spans="1:9" s="10" customFormat="1" ht="25.5">
      <c r="A159" s="17" t="s">
        <v>664</v>
      </c>
      <c r="B159" s="26" t="s">
        <v>21</v>
      </c>
      <c r="C159" s="17" t="s">
        <v>457</v>
      </c>
      <c r="D159" s="17" t="s">
        <v>10</v>
      </c>
      <c r="E159" s="78" t="s">
        <v>409</v>
      </c>
      <c r="F159" s="71">
        <v>40</v>
      </c>
      <c r="G159" s="28">
        <v>40</v>
      </c>
      <c r="H159" s="28">
        <v>40</v>
      </c>
      <c r="I159" s="22"/>
    </row>
    <row r="160" spans="1:9" s="10" customFormat="1" ht="76.5">
      <c r="A160" s="17" t="s">
        <v>665</v>
      </c>
      <c r="B160" s="26" t="s">
        <v>349</v>
      </c>
      <c r="C160" s="17" t="s">
        <v>458</v>
      </c>
      <c r="D160" s="17"/>
      <c r="E160" s="78" t="s">
        <v>409</v>
      </c>
      <c r="F160" s="70">
        <f aca="true" t="shared" si="19" ref="F160:H161">F161</f>
        <v>30</v>
      </c>
      <c r="G160" s="27">
        <f t="shared" si="19"/>
        <v>30</v>
      </c>
      <c r="H160" s="27">
        <f t="shared" si="19"/>
        <v>30</v>
      </c>
      <c r="I160" s="22"/>
    </row>
    <row r="161" spans="1:9" s="10" customFormat="1" ht="25.5">
      <c r="A161" s="17" t="s">
        <v>666</v>
      </c>
      <c r="B161" s="26" t="s">
        <v>20</v>
      </c>
      <c r="C161" s="17" t="s">
        <v>458</v>
      </c>
      <c r="D161" s="17" t="s">
        <v>15</v>
      </c>
      <c r="E161" s="78" t="s">
        <v>380</v>
      </c>
      <c r="F161" s="70">
        <f t="shared" si="19"/>
        <v>30</v>
      </c>
      <c r="G161" s="27">
        <f t="shared" si="19"/>
        <v>30</v>
      </c>
      <c r="H161" s="27">
        <f t="shared" si="19"/>
        <v>30</v>
      </c>
      <c r="I161" s="22"/>
    </row>
    <row r="162" spans="1:9" s="10" customFormat="1" ht="25.5">
      <c r="A162" s="17" t="s">
        <v>667</v>
      </c>
      <c r="B162" s="26" t="s">
        <v>21</v>
      </c>
      <c r="C162" s="17" t="s">
        <v>458</v>
      </c>
      <c r="D162" s="17" t="s">
        <v>10</v>
      </c>
      <c r="E162" s="78" t="s">
        <v>409</v>
      </c>
      <c r="F162" s="71">
        <v>30</v>
      </c>
      <c r="G162" s="28">
        <v>30</v>
      </c>
      <c r="H162" s="28">
        <v>30</v>
      </c>
      <c r="I162" s="22"/>
    </row>
    <row r="163" spans="1:9" s="10" customFormat="1" ht="63.75">
      <c r="A163" s="17" t="s">
        <v>668</v>
      </c>
      <c r="B163" s="26" t="s">
        <v>350</v>
      </c>
      <c r="C163" s="17" t="s">
        <v>459</v>
      </c>
      <c r="D163" s="17"/>
      <c r="E163" s="78" t="s">
        <v>409</v>
      </c>
      <c r="F163" s="70">
        <f aca="true" t="shared" si="20" ref="F163:H164">F164</f>
        <v>64.5</v>
      </c>
      <c r="G163" s="27">
        <f t="shared" si="20"/>
        <v>50</v>
      </c>
      <c r="H163" s="27">
        <f t="shared" si="20"/>
        <v>50</v>
      </c>
      <c r="I163" s="22"/>
    </row>
    <row r="164" spans="1:9" s="10" customFormat="1" ht="25.5">
      <c r="A164" s="17" t="s">
        <v>669</v>
      </c>
      <c r="B164" s="26" t="s">
        <v>20</v>
      </c>
      <c r="C164" s="17" t="s">
        <v>459</v>
      </c>
      <c r="D164" s="17" t="s">
        <v>15</v>
      </c>
      <c r="E164" s="78" t="s">
        <v>380</v>
      </c>
      <c r="F164" s="70">
        <f t="shared" si="20"/>
        <v>64.5</v>
      </c>
      <c r="G164" s="27">
        <f t="shared" si="20"/>
        <v>50</v>
      </c>
      <c r="H164" s="27">
        <f t="shared" si="20"/>
        <v>50</v>
      </c>
      <c r="I164" s="22"/>
    </row>
    <row r="165" spans="1:9" s="10" customFormat="1" ht="25.5">
      <c r="A165" s="17" t="s">
        <v>670</v>
      </c>
      <c r="B165" s="26" t="s">
        <v>21</v>
      </c>
      <c r="C165" s="17" t="s">
        <v>459</v>
      </c>
      <c r="D165" s="17" t="s">
        <v>10</v>
      </c>
      <c r="E165" s="78" t="s">
        <v>409</v>
      </c>
      <c r="F165" s="71">
        <v>64.5</v>
      </c>
      <c r="G165" s="28">
        <v>50</v>
      </c>
      <c r="H165" s="28">
        <v>50</v>
      </c>
      <c r="I165" s="22"/>
    </row>
    <row r="166" spans="1:9" s="10" customFormat="1" ht="25.5">
      <c r="A166" s="17" t="s">
        <v>671</v>
      </c>
      <c r="B166" s="23" t="s">
        <v>351</v>
      </c>
      <c r="C166" s="24" t="s">
        <v>461</v>
      </c>
      <c r="D166" s="24"/>
      <c r="E166" s="77"/>
      <c r="F166" s="72">
        <f>F167+F179+F173+F176+F170</f>
        <v>19191.2</v>
      </c>
      <c r="G166" s="37">
        <f>G167+G179+G173+G176+G170</f>
        <v>2232.3</v>
      </c>
      <c r="H166" s="37">
        <f>H167+H179+H173+H176+H170</f>
        <v>2232.3</v>
      </c>
      <c r="I166" s="22"/>
    </row>
    <row r="167" spans="1:9" s="10" customFormat="1" ht="63.75">
      <c r="A167" s="17" t="s">
        <v>672</v>
      </c>
      <c r="B167" s="26" t="s">
        <v>397</v>
      </c>
      <c r="C167" s="17" t="s">
        <v>460</v>
      </c>
      <c r="D167" s="17"/>
      <c r="E167" s="78" t="s">
        <v>361</v>
      </c>
      <c r="F167" s="71">
        <f aca="true" t="shared" si="21" ref="F167:H168">F168</f>
        <v>0</v>
      </c>
      <c r="G167" s="28">
        <f t="shared" si="21"/>
        <v>150</v>
      </c>
      <c r="H167" s="28">
        <f t="shared" si="21"/>
        <v>150</v>
      </c>
      <c r="I167" s="22"/>
    </row>
    <row r="168" spans="1:9" s="10" customFormat="1" ht="12.75">
      <c r="A168" s="17" t="s">
        <v>673</v>
      </c>
      <c r="B168" s="27" t="s">
        <v>429</v>
      </c>
      <c r="C168" s="17" t="s">
        <v>460</v>
      </c>
      <c r="D168" s="17" t="s">
        <v>430</v>
      </c>
      <c r="E168" s="78" t="s">
        <v>12</v>
      </c>
      <c r="F168" s="71">
        <f t="shared" si="21"/>
        <v>0</v>
      </c>
      <c r="G168" s="28">
        <f t="shared" si="21"/>
        <v>150</v>
      </c>
      <c r="H168" s="28">
        <f t="shared" si="21"/>
        <v>150</v>
      </c>
      <c r="I168" s="22"/>
    </row>
    <row r="169" spans="1:9" s="10" customFormat="1" ht="25.5">
      <c r="A169" s="17" t="s">
        <v>674</v>
      </c>
      <c r="B169" s="27" t="s">
        <v>362</v>
      </c>
      <c r="C169" s="17" t="s">
        <v>460</v>
      </c>
      <c r="D169" s="17" t="s">
        <v>363</v>
      </c>
      <c r="E169" s="78" t="s">
        <v>361</v>
      </c>
      <c r="F169" s="71">
        <v>0</v>
      </c>
      <c r="G169" s="28">
        <v>150</v>
      </c>
      <c r="H169" s="28">
        <v>150</v>
      </c>
      <c r="I169" s="22"/>
    </row>
    <row r="170" spans="1:9" s="10" customFormat="1" ht="25.5">
      <c r="A170" s="17" t="s">
        <v>675</v>
      </c>
      <c r="B170" s="26" t="s">
        <v>798</v>
      </c>
      <c r="C170" s="17" t="s">
        <v>797</v>
      </c>
      <c r="D170" s="17"/>
      <c r="E170" s="78" t="s">
        <v>409</v>
      </c>
      <c r="F170" s="71">
        <f aca="true" t="shared" si="22" ref="F170:H171">SUM(F171)</f>
        <v>100</v>
      </c>
      <c r="G170" s="28">
        <f t="shared" si="22"/>
        <v>0</v>
      </c>
      <c r="H170" s="28">
        <f t="shared" si="22"/>
        <v>0</v>
      </c>
      <c r="I170" s="22"/>
    </row>
    <row r="171" spans="1:9" s="10" customFormat="1" ht="25.5">
      <c r="A171" s="17" t="s">
        <v>676</v>
      </c>
      <c r="B171" s="26" t="s">
        <v>20</v>
      </c>
      <c r="C171" s="17" t="s">
        <v>797</v>
      </c>
      <c r="D171" s="17" t="s">
        <v>15</v>
      </c>
      <c r="E171" s="78" t="s">
        <v>380</v>
      </c>
      <c r="F171" s="71">
        <f t="shared" si="22"/>
        <v>100</v>
      </c>
      <c r="G171" s="28">
        <f t="shared" si="22"/>
        <v>0</v>
      </c>
      <c r="H171" s="28">
        <f t="shared" si="22"/>
        <v>0</v>
      </c>
      <c r="I171" s="22"/>
    </row>
    <row r="172" spans="1:9" s="10" customFormat="1" ht="25.5">
      <c r="A172" s="17" t="s">
        <v>677</v>
      </c>
      <c r="B172" s="26" t="s">
        <v>21</v>
      </c>
      <c r="C172" s="17" t="s">
        <v>797</v>
      </c>
      <c r="D172" s="17" t="s">
        <v>10</v>
      </c>
      <c r="E172" s="78" t="s">
        <v>409</v>
      </c>
      <c r="F172" s="71">
        <v>100</v>
      </c>
      <c r="G172" s="28">
        <v>0</v>
      </c>
      <c r="H172" s="28">
        <v>0</v>
      </c>
      <c r="I172" s="22"/>
    </row>
    <row r="173" spans="1:9" s="10" customFormat="1" ht="102">
      <c r="A173" s="17" t="s">
        <v>678</v>
      </c>
      <c r="B173" s="35" t="s">
        <v>471</v>
      </c>
      <c r="C173" s="17" t="s">
        <v>469</v>
      </c>
      <c r="D173" s="17"/>
      <c r="E173" s="78"/>
      <c r="F173" s="71">
        <f aca="true" t="shared" si="23" ref="F173:H174">SUM(F174)</f>
        <v>0</v>
      </c>
      <c r="G173" s="28">
        <f t="shared" si="23"/>
        <v>0</v>
      </c>
      <c r="H173" s="28">
        <f t="shared" si="23"/>
        <v>0</v>
      </c>
      <c r="I173" s="22"/>
    </row>
    <row r="174" spans="1:9" s="10" customFormat="1" ht="25.5">
      <c r="A174" s="17" t="s">
        <v>679</v>
      </c>
      <c r="B174" s="27" t="s">
        <v>472</v>
      </c>
      <c r="C174" s="17" t="s">
        <v>469</v>
      </c>
      <c r="D174" s="17" t="s">
        <v>258</v>
      </c>
      <c r="E174" s="78" t="s">
        <v>12</v>
      </c>
      <c r="F174" s="71">
        <f>SUM(F175)</f>
        <v>0</v>
      </c>
      <c r="G174" s="28">
        <f t="shared" si="23"/>
        <v>0</v>
      </c>
      <c r="H174" s="28">
        <f t="shared" si="23"/>
        <v>0</v>
      </c>
      <c r="I174" s="22"/>
    </row>
    <row r="175" spans="1:9" s="10" customFormat="1" ht="12.75">
      <c r="A175" s="17" t="s">
        <v>680</v>
      </c>
      <c r="B175" s="27" t="s">
        <v>473</v>
      </c>
      <c r="C175" s="17" t="s">
        <v>469</v>
      </c>
      <c r="D175" s="17" t="s">
        <v>265</v>
      </c>
      <c r="E175" s="78" t="s">
        <v>364</v>
      </c>
      <c r="F175" s="71">
        <v>0</v>
      </c>
      <c r="G175" s="28">
        <v>0</v>
      </c>
      <c r="H175" s="28">
        <v>0</v>
      </c>
      <c r="I175" s="22"/>
    </row>
    <row r="176" spans="1:9" s="10" customFormat="1" ht="102">
      <c r="A176" s="17" t="s">
        <v>681</v>
      </c>
      <c r="B176" s="35" t="s">
        <v>474</v>
      </c>
      <c r="C176" s="17" t="s">
        <v>470</v>
      </c>
      <c r="D176" s="17"/>
      <c r="E176" s="78"/>
      <c r="F176" s="71">
        <f aca="true" t="shared" si="24" ref="F176:H177">SUM(F177)</f>
        <v>18009.4</v>
      </c>
      <c r="G176" s="28">
        <f t="shared" si="24"/>
        <v>1000.5</v>
      </c>
      <c r="H176" s="28">
        <f t="shared" si="24"/>
        <v>1000.5</v>
      </c>
      <c r="I176" s="22"/>
    </row>
    <row r="177" spans="1:9" s="10" customFormat="1" ht="25.5">
      <c r="A177" s="17" t="s">
        <v>682</v>
      </c>
      <c r="B177" s="27" t="s">
        <v>472</v>
      </c>
      <c r="C177" s="17" t="s">
        <v>470</v>
      </c>
      <c r="D177" s="17" t="s">
        <v>258</v>
      </c>
      <c r="E177" s="78" t="s">
        <v>12</v>
      </c>
      <c r="F177" s="71">
        <f t="shared" si="24"/>
        <v>18009.4</v>
      </c>
      <c r="G177" s="28">
        <f t="shared" si="24"/>
        <v>1000.5</v>
      </c>
      <c r="H177" s="28">
        <f t="shared" si="24"/>
        <v>1000.5</v>
      </c>
      <c r="I177" s="22"/>
    </row>
    <row r="178" spans="1:9" s="10" customFormat="1" ht="12.75">
      <c r="A178" s="17" t="s">
        <v>683</v>
      </c>
      <c r="B178" s="27" t="s">
        <v>473</v>
      </c>
      <c r="C178" s="17" t="s">
        <v>470</v>
      </c>
      <c r="D178" s="17" t="s">
        <v>265</v>
      </c>
      <c r="E178" s="78" t="s">
        <v>364</v>
      </c>
      <c r="F178" s="71">
        <v>18009.4</v>
      </c>
      <c r="G178" s="28">
        <v>1000.5</v>
      </c>
      <c r="H178" s="28">
        <v>1000.5</v>
      </c>
      <c r="I178" s="22"/>
    </row>
    <row r="179" spans="1:9" s="10" customFormat="1" ht="89.25">
      <c r="A179" s="17" t="s">
        <v>684</v>
      </c>
      <c r="B179" s="26" t="s">
        <v>352</v>
      </c>
      <c r="C179" s="17" t="s">
        <v>462</v>
      </c>
      <c r="D179" s="17"/>
      <c r="E179" s="78" t="s">
        <v>409</v>
      </c>
      <c r="F179" s="71">
        <f>F180+F182</f>
        <v>1081.8</v>
      </c>
      <c r="G179" s="28">
        <f>G180+G182</f>
        <v>1081.8</v>
      </c>
      <c r="H179" s="28">
        <f>H180+H182</f>
        <v>1081.8</v>
      </c>
      <c r="I179" s="22"/>
    </row>
    <row r="180" spans="1:9" s="10" customFormat="1" ht="51">
      <c r="A180" s="17" t="s">
        <v>685</v>
      </c>
      <c r="B180" s="27" t="s">
        <v>52</v>
      </c>
      <c r="C180" s="17" t="s">
        <v>462</v>
      </c>
      <c r="D180" s="17" t="s">
        <v>49</v>
      </c>
      <c r="E180" s="78" t="s">
        <v>380</v>
      </c>
      <c r="F180" s="71">
        <f>F181</f>
        <v>833.8</v>
      </c>
      <c r="G180" s="28">
        <f>G181</f>
        <v>833.8</v>
      </c>
      <c r="H180" s="28">
        <f>H181</f>
        <v>833.8</v>
      </c>
      <c r="I180" s="22"/>
    </row>
    <row r="181" spans="1:9" s="10" customFormat="1" ht="25.5">
      <c r="A181" s="17" t="s">
        <v>878</v>
      </c>
      <c r="B181" s="27" t="s">
        <v>335</v>
      </c>
      <c r="C181" s="17" t="s">
        <v>462</v>
      </c>
      <c r="D181" s="17" t="s">
        <v>50</v>
      </c>
      <c r="E181" s="78" t="s">
        <v>409</v>
      </c>
      <c r="F181" s="71">
        <v>833.8</v>
      </c>
      <c r="G181" s="28">
        <v>833.8</v>
      </c>
      <c r="H181" s="28">
        <v>833.8</v>
      </c>
      <c r="I181" s="22"/>
    </row>
    <row r="182" spans="1:9" s="10" customFormat="1" ht="25.5">
      <c r="A182" s="17" t="s">
        <v>879</v>
      </c>
      <c r="B182" s="26" t="s">
        <v>20</v>
      </c>
      <c r="C182" s="17" t="s">
        <v>462</v>
      </c>
      <c r="D182" s="17" t="s">
        <v>15</v>
      </c>
      <c r="E182" s="78" t="s">
        <v>380</v>
      </c>
      <c r="F182" s="71">
        <f>F183</f>
        <v>248</v>
      </c>
      <c r="G182" s="28">
        <f>G183</f>
        <v>248</v>
      </c>
      <c r="H182" s="28">
        <f>H183</f>
        <v>248</v>
      </c>
      <c r="I182" s="22"/>
    </row>
    <row r="183" spans="1:9" s="10" customFormat="1" ht="25.5">
      <c r="A183" s="17" t="s">
        <v>125</v>
      </c>
      <c r="B183" s="26" t="s">
        <v>21</v>
      </c>
      <c r="C183" s="17" t="s">
        <v>462</v>
      </c>
      <c r="D183" s="17" t="s">
        <v>10</v>
      </c>
      <c r="E183" s="78" t="s">
        <v>409</v>
      </c>
      <c r="F183" s="71">
        <v>248</v>
      </c>
      <c r="G183" s="28">
        <v>248</v>
      </c>
      <c r="H183" s="28">
        <v>248</v>
      </c>
      <c r="I183" s="22"/>
    </row>
    <row r="184" spans="1:9" s="10" customFormat="1" ht="25.5">
      <c r="A184" s="17" t="s">
        <v>126</v>
      </c>
      <c r="B184" s="23" t="s">
        <v>353</v>
      </c>
      <c r="C184" s="24" t="s">
        <v>475</v>
      </c>
      <c r="D184" s="24"/>
      <c r="E184" s="77"/>
      <c r="F184" s="72">
        <f>F185+F188+F195+F200+F203</f>
        <v>7359.099999999999</v>
      </c>
      <c r="G184" s="37">
        <f>G185+G188+G195+G200</f>
        <v>6905.8</v>
      </c>
      <c r="H184" s="37">
        <f>H185+H188+H195+H200</f>
        <v>6905.8</v>
      </c>
      <c r="I184" s="22"/>
    </row>
    <row r="185" spans="1:9" s="10" customFormat="1" ht="63.75">
      <c r="A185" s="17" t="s">
        <v>127</v>
      </c>
      <c r="B185" s="26" t="s">
        <v>406</v>
      </c>
      <c r="C185" s="17" t="s">
        <v>476</v>
      </c>
      <c r="D185" s="17"/>
      <c r="E185" s="78" t="s">
        <v>409</v>
      </c>
      <c r="F185" s="71">
        <f aca="true" t="shared" si="25" ref="F185:H186">F186</f>
        <v>60</v>
      </c>
      <c r="G185" s="28">
        <f t="shared" si="25"/>
        <v>60</v>
      </c>
      <c r="H185" s="28">
        <f t="shared" si="25"/>
        <v>60</v>
      </c>
      <c r="I185" s="22"/>
    </row>
    <row r="186" spans="1:9" s="10" customFormat="1" ht="25.5">
      <c r="A186" s="17" t="s">
        <v>128</v>
      </c>
      <c r="B186" s="26" t="s">
        <v>20</v>
      </c>
      <c r="C186" s="17" t="s">
        <v>476</v>
      </c>
      <c r="D186" s="17" t="s">
        <v>15</v>
      </c>
      <c r="E186" s="78" t="s">
        <v>380</v>
      </c>
      <c r="F186" s="71">
        <f t="shared" si="25"/>
        <v>60</v>
      </c>
      <c r="G186" s="28">
        <f t="shared" si="25"/>
        <v>60</v>
      </c>
      <c r="H186" s="28">
        <f t="shared" si="25"/>
        <v>60</v>
      </c>
      <c r="I186" s="22"/>
    </row>
    <row r="187" spans="1:9" s="10" customFormat="1" ht="25.5">
      <c r="A187" s="17" t="s">
        <v>129</v>
      </c>
      <c r="B187" s="26" t="s">
        <v>21</v>
      </c>
      <c r="C187" s="17" t="s">
        <v>476</v>
      </c>
      <c r="D187" s="17" t="s">
        <v>10</v>
      </c>
      <c r="E187" s="78" t="s">
        <v>409</v>
      </c>
      <c r="F187" s="71">
        <v>60</v>
      </c>
      <c r="G187" s="28">
        <v>60</v>
      </c>
      <c r="H187" s="28">
        <v>60</v>
      </c>
      <c r="I187" s="22"/>
    </row>
    <row r="188" spans="1:9" s="10" customFormat="1" ht="63.75">
      <c r="A188" s="17" t="s">
        <v>880</v>
      </c>
      <c r="B188" s="26" t="s">
        <v>312</v>
      </c>
      <c r="C188" s="17" t="s">
        <v>477</v>
      </c>
      <c r="D188" s="17"/>
      <c r="E188" s="78" t="s">
        <v>409</v>
      </c>
      <c r="F188" s="71">
        <f>F189+F191+F193</f>
        <v>4648.799999999999</v>
      </c>
      <c r="G188" s="28">
        <f>G189+G191</f>
        <v>4270.2</v>
      </c>
      <c r="H188" s="28">
        <f>H189+H191</f>
        <v>4270.2</v>
      </c>
      <c r="I188" s="22"/>
    </row>
    <row r="189" spans="1:9" s="10" customFormat="1" ht="51">
      <c r="A189" s="17" t="s">
        <v>881</v>
      </c>
      <c r="B189" s="27" t="s">
        <v>52</v>
      </c>
      <c r="C189" s="17" t="s">
        <v>477</v>
      </c>
      <c r="D189" s="17" t="s">
        <v>49</v>
      </c>
      <c r="E189" s="78" t="s">
        <v>409</v>
      </c>
      <c r="F189" s="71">
        <f>F190</f>
        <v>3244.7</v>
      </c>
      <c r="G189" s="28">
        <f>G190</f>
        <v>2910.2</v>
      </c>
      <c r="H189" s="28">
        <f>H190</f>
        <v>2910.2</v>
      </c>
      <c r="I189" s="22"/>
    </row>
    <row r="190" spans="1:9" s="10" customFormat="1" ht="12.75">
      <c r="A190" s="17" t="s">
        <v>882</v>
      </c>
      <c r="B190" s="27" t="s">
        <v>53</v>
      </c>
      <c r="C190" s="17" t="s">
        <v>477</v>
      </c>
      <c r="D190" s="17" t="s">
        <v>333</v>
      </c>
      <c r="E190" s="78" t="s">
        <v>409</v>
      </c>
      <c r="F190" s="71">
        <v>3244.7</v>
      </c>
      <c r="G190" s="28">
        <v>2910.2</v>
      </c>
      <c r="H190" s="28">
        <v>2910.2</v>
      </c>
      <c r="I190" s="22"/>
    </row>
    <row r="191" spans="1:9" s="10" customFormat="1" ht="25.5">
      <c r="A191" s="17" t="s">
        <v>883</v>
      </c>
      <c r="B191" s="26" t="s">
        <v>20</v>
      </c>
      <c r="C191" s="17" t="s">
        <v>477</v>
      </c>
      <c r="D191" s="17" t="s">
        <v>15</v>
      </c>
      <c r="E191" s="78" t="s">
        <v>409</v>
      </c>
      <c r="F191" s="71">
        <f>F192</f>
        <v>1386.1</v>
      </c>
      <c r="G191" s="28">
        <f>G192</f>
        <v>1360</v>
      </c>
      <c r="H191" s="28">
        <f>H192</f>
        <v>1360</v>
      </c>
      <c r="I191" s="22"/>
    </row>
    <row r="192" spans="1:9" s="10" customFormat="1" ht="25.5">
      <c r="A192" s="17" t="s">
        <v>884</v>
      </c>
      <c r="B192" s="26" t="s">
        <v>21</v>
      </c>
      <c r="C192" s="17" t="s">
        <v>477</v>
      </c>
      <c r="D192" s="17" t="s">
        <v>10</v>
      </c>
      <c r="E192" s="78" t="s">
        <v>409</v>
      </c>
      <c r="F192" s="71">
        <v>1386.1</v>
      </c>
      <c r="G192" s="28">
        <v>1360</v>
      </c>
      <c r="H192" s="28">
        <v>1360</v>
      </c>
      <c r="I192" s="22"/>
    </row>
    <row r="193" spans="1:9" s="10" customFormat="1" ht="12.75">
      <c r="A193" s="17" t="s">
        <v>130</v>
      </c>
      <c r="B193" s="52" t="s">
        <v>323</v>
      </c>
      <c r="C193" s="17" t="s">
        <v>477</v>
      </c>
      <c r="D193" s="51" t="s">
        <v>326</v>
      </c>
      <c r="E193" s="78" t="s">
        <v>409</v>
      </c>
      <c r="F193" s="71">
        <f>SUM(F194)</f>
        <v>18</v>
      </c>
      <c r="G193" s="28">
        <f>SUM(G194)</f>
        <v>0</v>
      </c>
      <c r="H193" s="28">
        <f>SUM(H194)</f>
        <v>0</v>
      </c>
      <c r="I193" s="22"/>
    </row>
    <row r="194" spans="1:9" s="10" customFormat="1" ht="12.75">
      <c r="A194" s="17" t="s">
        <v>131</v>
      </c>
      <c r="B194" s="52" t="s">
        <v>324</v>
      </c>
      <c r="C194" s="17" t="s">
        <v>477</v>
      </c>
      <c r="D194" s="51" t="s">
        <v>327</v>
      </c>
      <c r="E194" s="78" t="s">
        <v>409</v>
      </c>
      <c r="F194" s="71">
        <v>18</v>
      </c>
      <c r="G194" s="28">
        <v>0</v>
      </c>
      <c r="H194" s="28">
        <v>0</v>
      </c>
      <c r="I194" s="22"/>
    </row>
    <row r="195" spans="1:9" s="10" customFormat="1" ht="63.75">
      <c r="A195" s="17" t="s">
        <v>132</v>
      </c>
      <c r="B195" s="26" t="s">
        <v>313</v>
      </c>
      <c r="C195" s="17" t="s">
        <v>478</v>
      </c>
      <c r="D195" s="17"/>
      <c r="E195" s="78" t="s">
        <v>409</v>
      </c>
      <c r="F195" s="71">
        <f>F196+F198</f>
        <v>2111</v>
      </c>
      <c r="G195" s="28">
        <f>G196+G198</f>
        <v>2111</v>
      </c>
      <c r="H195" s="28">
        <f>H196+H198</f>
        <v>2111</v>
      </c>
      <c r="I195" s="22"/>
    </row>
    <row r="196" spans="1:9" s="10" customFormat="1" ht="51">
      <c r="A196" s="17" t="s">
        <v>133</v>
      </c>
      <c r="B196" s="27" t="s">
        <v>52</v>
      </c>
      <c r="C196" s="17" t="s">
        <v>478</v>
      </c>
      <c r="D196" s="17" t="s">
        <v>49</v>
      </c>
      <c r="E196" s="78" t="s">
        <v>409</v>
      </c>
      <c r="F196" s="71">
        <f>F197</f>
        <v>1807.9</v>
      </c>
      <c r="G196" s="28">
        <f>G197</f>
        <v>1807.9</v>
      </c>
      <c r="H196" s="28">
        <f>H197</f>
        <v>1807.9</v>
      </c>
      <c r="I196" s="22"/>
    </row>
    <row r="197" spans="1:9" s="10" customFormat="1" ht="25.5">
      <c r="A197" s="17" t="s">
        <v>134</v>
      </c>
      <c r="B197" s="27" t="s">
        <v>335</v>
      </c>
      <c r="C197" s="17" t="s">
        <v>478</v>
      </c>
      <c r="D197" s="17" t="s">
        <v>50</v>
      </c>
      <c r="E197" s="78" t="s">
        <v>409</v>
      </c>
      <c r="F197" s="71">
        <v>1807.9</v>
      </c>
      <c r="G197" s="28">
        <v>1807.9</v>
      </c>
      <c r="H197" s="28">
        <v>1807.9</v>
      </c>
      <c r="I197" s="22"/>
    </row>
    <row r="198" spans="1:9" s="10" customFormat="1" ht="25.5">
      <c r="A198" s="17" t="s">
        <v>135</v>
      </c>
      <c r="B198" s="26" t="s">
        <v>20</v>
      </c>
      <c r="C198" s="17" t="s">
        <v>478</v>
      </c>
      <c r="D198" s="17" t="s">
        <v>15</v>
      </c>
      <c r="E198" s="78" t="s">
        <v>409</v>
      </c>
      <c r="F198" s="71">
        <f>F199</f>
        <v>303.1</v>
      </c>
      <c r="G198" s="28">
        <f>G199</f>
        <v>303.1</v>
      </c>
      <c r="H198" s="28">
        <f>H199</f>
        <v>303.1</v>
      </c>
      <c r="I198" s="22"/>
    </row>
    <row r="199" spans="1:9" s="10" customFormat="1" ht="25.5">
      <c r="A199" s="17" t="s">
        <v>136</v>
      </c>
      <c r="B199" s="26" t="s">
        <v>21</v>
      </c>
      <c r="C199" s="17" t="s">
        <v>478</v>
      </c>
      <c r="D199" s="17" t="s">
        <v>10</v>
      </c>
      <c r="E199" s="78" t="s">
        <v>409</v>
      </c>
      <c r="F199" s="71">
        <v>303.1</v>
      </c>
      <c r="G199" s="28">
        <v>303.1</v>
      </c>
      <c r="H199" s="28">
        <v>303.1</v>
      </c>
      <c r="I199" s="22"/>
    </row>
    <row r="200" spans="1:9" s="11" customFormat="1" ht="89.25">
      <c r="A200" s="17" t="s">
        <v>137</v>
      </c>
      <c r="B200" s="26" t="s">
        <v>316</v>
      </c>
      <c r="C200" s="17" t="s">
        <v>479</v>
      </c>
      <c r="D200" s="17"/>
      <c r="E200" s="78" t="s">
        <v>409</v>
      </c>
      <c r="F200" s="71">
        <f aca="true" t="shared" si="26" ref="F200:H201">F201</f>
        <v>464.6</v>
      </c>
      <c r="G200" s="28">
        <f t="shared" si="26"/>
        <v>464.6</v>
      </c>
      <c r="H200" s="28">
        <f t="shared" si="26"/>
        <v>464.6</v>
      </c>
      <c r="I200" s="31"/>
    </row>
    <row r="201" spans="1:9" s="9" customFormat="1" ht="51">
      <c r="A201" s="17" t="s">
        <v>885</v>
      </c>
      <c r="B201" s="27" t="s">
        <v>52</v>
      </c>
      <c r="C201" s="17" t="s">
        <v>479</v>
      </c>
      <c r="D201" s="17" t="s">
        <v>49</v>
      </c>
      <c r="E201" s="78" t="s">
        <v>409</v>
      </c>
      <c r="F201" s="71">
        <f t="shared" si="26"/>
        <v>464.6</v>
      </c>
      <c r="G201" s="28">
        <f t="shared" si="26"/>
        <v>464.6</v>
      </c>
      <c r="H201" s="28">
        <f t="shared" si="26"/>
        <v>464.6</v>
      </c>
      <c r="I201" s="30"/>
    </row>
    <row r="202" spans="1:9" s="10" customFormat="1" ht="12.75">
      <c r="A202" s="17" t="s">
        <v>886</v>
      </c>
      <c r="B202" s="27" t="s">
        <v>53</v>
      </c>
      <c r="C202" s="17" t="s">
        <v>479</v>
      </c>
      <c r="D202" s="17" t="s">
        <v>333</v>
      </c>
      <c r="E202" s="78" t="s">
        <v>409</v>
      </c>
      <c r="F202" s="71">
        <v>464.6</v>
      </c>
      <c r="G202" s="28">
        <v>464.6</v>
      </c>
      <c r="H202" s="28">
        <v>464.6</v>
      </c>
      <c r="I202" s="22"/>
    </row>
    <row r="203" spans="1:9" s="10" customFormat="1" ht="76.5">
      <c r="A203" s="17" t="s">
        <v>887</v>
      </c>
      <c r="B203" s="53" t="s">
        <v>1016</v>
      </c>
      <c r="C203" s="51" t="s">
        <v>1015</v>
      </c>
      <c r="D203" s="17"/>
      <c r="E203" s="78" t="s">
        <v>409</v>
      </c>
      <c r="F203" s="71">
        <f aca="true" t="shared" si="27" ref="F203:H204">SUM(F204)</f>
        <v>74.7</v>
      </c>
      <c r="G203" s="28">
        <f t="shared" si="27"/>
        <v>0</v>
      </c>
      <c r="H203" s="28">
        <f t="shared" si="27"/>
        <v>0</v>
      </c>
      <c r="I203" s="22"/>
    </row>
    <row r="204" spans="1:9" s="10" customFormat="1" ht="25.5">
      <c r="A204" s="17" t="s">
        <v>138</v>
      </c>
      <c r="B204" s="26" t="s">
        <v>20</v>
      </c>
      <c r="C204" s="51" t="s">
        <v>1015</v>
      </c>
      <c r="D204" s="17" t="s">
        <v>15</v>
      </c>
      <c r="E204" s="78" t="s">
        <v>409</v>
      </c>
      <c r="F204" s="71">
        <f t="shared" si="27"/>
        <v>74.7</v>
      </c>
      <c r="G204" s="28">
        <f t="shared" si="27"/>
        <v>0</v>
      </c>
      <c r="H204" s="28">
        <f t="shared" si="27"/>
        <v>0</v>
      </c>
      <c r="I204" s="22"/>
    </row>
    <row r="205" spans="1:9" s="10" customFormat="1" ht="25.5">
      <c r="A205" s="17" t="s">
        <v>139</v>
      </c>
      <c r="B205" s="26" t="s">
        <v>21</v>
      </c>
      <c r="C205" s="51" t="s">
        <v>1015</v>
      </c>
      <c r="D205" s="17" t="s">
        <v>10</v>
      </c>
      <c r="E205" s="78" t="s">
        <v>409</v>
      </c>
      <c r="F205" s="71">
        <v>74.7</v>
      </c>
      <c r="G205" s="28">
        <v>0</v>
      </c>
      <c r="H205" s="28">
        <v>0</v>
      </c>
      <c r="I205" s="22"/>
    </row>
    <row r="206" spans="1:9" s="10" customFormat="1" ht="25.5">
      <c r="A206" s="17" t="s">
        <v>140</v>
      </c>
      <c r="B206" s="19" t="s">
        <v>799</v>
      </c>
      <c r="C206" s="20" t="s">
        <v>480</v>
      </c>
      <c r="D206" s="20"/>
      <c r="E206" s="76"/>
      <c r="F206" s="68">
        <f>F207+F220+F230</f>
        <v>21068.7</v>
      </c>
      <c r="G206" s="21">
        <f>G207+G220+G230</f>
        <v>19698.100000000002</v>
      </c>
      <c r="H206" s="21">
        <f>H207+H220+H230</f>
        <v>19698.100000000002</v>
      </c>
      <c r="I206" s="22"/>
    </row>
    <row r="207" spans="1:9" s="10" customFormat="1" ht="38.25">
      <c r="A207" s="17" t="s">
        <v>141</v>
      </c>
      <c r="B207" s="23" t="s">
        <v>428</v>
      </c>
      <c r="C207" s="24" t="s">
        <v>481</v>
      </c>
      <c r="D207" s="24"/>
      <c r="E207" s="77"/>
      <c r="F207" s="69">
        <f>F208+F211+F214+F217</f>
        <v>1089.4</v>
      </c>
      <c r="G207" s="25">
        <f>G208+G211+G214+G217</f>
        <v>1089.4</v>
      </c>
      <c r="H207" s="25">
        <f>H208+H211+H214+H217</f>
        <v>1089.4</v>
      </c>
      <c r="I207" s="22"/>
    </row>
    <row r="208" spans="1:9" s="10" customFormat="1" ht="76.5">
      <c r="A208" s="17" t="s">
        <v>142</v>
      </c>
      <c r="B208" s="26" t="s">
        <v>800</v>
      </c>
      <c r="C208" s="17" t="s">
        <v>482</v>
      </c>
      <c r="D208" s="17"/>
      <c r="E208" s="78" t="s">
        <v>427</v>
      </c>
      <c r="F208" s="70">
        <f aca="true" t="shared" si="28" ref="F208:H209">F209</f>
        <v>660</v>
      </c>
      <c r="G208" s="27">
        <f t="shared" si="28"/>
        <v>660</v>
      </c>
      <c r="H208" s="27">
        <f t="shared" si="28"/>
        <v>660</v>
      </c>
      <c r="I208" s="22"/>
    </row>
    <row r="209" spans="1:9" s="10" customFormat="1" ht="12.75">
      <c r="A209" s="17" t="s">
        <v>15</v>
      </c>
      <c r="B209" s="27" t="s">
        <v>429</v>
      </c>
      <c r="C209" s="17" t="s">
        <v>482</v>
      </c>
      <c r="D209" s="17" t="s">
        <v>430</v>
      </c>
      <c r="E209" s="78" t="s">
        <v>427</v>
      </c>
      <c r="F209" s="70">
        <f t="shared" si="28"/>
        <v>660</v>
      </c>
      <c r="G209" s="27">
        <f t="shared" si="28"/>
        <v>660</v>
      </c>
      <c r="H209" s="27">
        <f t="shared" si="28"/>
        <v>660</v>
      </c>
      <c r="I209" s="22"/>
    </row>
    <row r="210" spans="1:9" s="10" customFormat="1" ht="12.75">
      <c r="A210" s="17" t="s">
        <v>888</v>
      </c>
      <c r="B210" s="27" t="s">
        <v>431</v>
      </c>
      <c r="C210" s="17" t="s">
        <v>482</v>
      </c>
      <c r="D210" s="17" t="s">
        <v>432</v>
      </c>
      <c r="E210" s="78" t="s">
        <v>427</v>
      </c>
      <c r="F210" s="71">
        <v>660</v>
      </c>
      <c r="G210" s="28">
        <v>660</v>
      </c>
      <c r="H210" s="28">
        <v>660</v>
      </c>
      <c r="I210" s="22"/>
    </row>
    <row r="211" spans="1:9" s="9" customFormat="1" ht="63.75">
      <c r="A211" s="17" t="s">
        <v>889</v>
      </c>
      <c r="B211" s="26" t="s">
        <v>803</v>
      </c>
      <c r="C211" s="17" t="s">
        <v>483</v>
      </c>
      <c r="D211" s="17"/>
      <c r="E211" s="78"/>
      <c r="F211" s="71">
        <f aca="true" t="shared" si="29" ref="F211:H212">SUM(F212)</f>
        <v>350</v>
      </c>
      <c r="G211" s="28">
        <f t="shared" si="29"/>
        <v>350</v>
      </c>
      <c r="H211" s="28">
        <f t="shared" si="29"/>
        <v>350</v>
      </c>
      <c r="I211" s="30"/>
    </row>
    <row r="212" spans="1:9" s="9" customFormat="1" ht="12.75">
      <c r="A212" s="17" t="s">
        <v>890</v>
      </c>
      <c r="B212" s="26" t="s">
        <v>323</v>
      </c>
      <c r="C212" s="17" t="s">
        <v>483</v>
      </c>
      <c r="D212" s="17" t="s">
        <v>430</v>
      </c>
      <c r="E212" s="78" t="s">
        <v>361</v>
      </c>
      <c r="F212" s="71">
        <f t="shared" si="29"/>
        <v>350</v>
      </c>
      <c r="G212" s="28">
        <f t="shared" si="29"/>
        <v>350</v>
      </c>
      <c r="H212" s="28">
        <f t="shared" si="29"/>
        <v>350</v>
      </c>
      <c r="I212" s="30"/>
    </row>
    <row r="213" spans="1:9" s="9" customFormat="1" ht="38.25">
      <c r="A213" s="17" t="s">
        <v>891</v>
      </c>
      <c r="B213" s="26" t="s">
        <v>9</v>
      </c>
      <c r="C213" s="17" t="s">
        <v>483</v>
      </c>
      <c r="D213" s="17" t="s">
        <v>363</v>
      </c>
      <c r="E213" s="78" t="s">
        <v>361</v>
      </c>
      <c r="F213" s="71">
        <v>350</v>
      </c>
      <c r="G213" s="28">
        <v>350</v>
      </c>
      <c r="H213" s="28">
        <v>350</v>
      </c>
      <c r="I213" s="30"/>
    </row>
    <row r="214" spans="1:9" s="9" customFormat="1" ht="63.75">
      <c r="A214" s="17" t="s">
        <v>143</v>
      </c>
      <c r="B214" s="27" t="s">
        <v>801</v>
      </c>
      <c r="C214" s="17" t="s">
        <v>484</v>
      </c>
      <c r="D214" s="17"/>
      <c r="E214" s="80"/>
      <c r="F214" s="71">
        <f aca="true" t="shared" si="30" ref="F214:H215">SUM(F215)</f>
        <v>25</v>
      </c>
      <c r="G214" s="28">
        <f t="shared" si="30"/>
        <v>25</v>
      </c>
      <c r="H214" s="28">
        <f t="shared" si="30"/>
        <v>25</v>
      </c>
      <c r="I214" s="30"/>
    </row>
    <row r="215" spans="1:9" s="9" customFormat="1" ht="18" customHeight="1">
      <c r="A215" s="17" t="s">
        <v>144</v>
      </c>
      <c r="B215" s="27" t="s">
        <v>429</v>
      </c>
      <c r="C215" s="17" t="s">
        <v>484</v>
      </c>
      <c r="D215" s="17" t="s">
        <v>430</v>
      </c>
      <c r="E215" s="78" t="s">
        <v>361</v>
      </c>
      <c r="F215" s="71">
        <f t="shared" si="30"/>
        <v>25</v>
      </c>
      <c r="G215" s="28">
        <f t="shared" si="30"/>
        <v>25</v>
      </c>
      <c r="H215" s="28">
        <f t="shared" si="30"/>
        <v>25</v>
      </c>
      <c r="I215" s="30"/>
    </row>
    <row r="216" spans="1:9" s="9" customFormat="1" ht="18" customHeight="1">
      <c r="A216" s="17" t="s">
        <v>145</v>
      </c>
      <c r="B216" s="27" t="s">
        <v>431</v>
      </c>
      <c r="C216" s="17" t="s">
        <v>484</v>
      </c>
      <c r="D216" s="17" t="s">
        <v>432</v>
      </c>
      <c r="E216" s="78" t="s">
        <v>361</v>
      </c>
      <c r="F216" s="71">
        <v>25</v>
      </c>
      <c r="G216" s="28">
        <v>25</v>
      </c>
      <c r="H216" s="28">
        <v>25</v>
      </c>
      <c r="I216" s="30"/>
    </row>
    <row r="217" spans="1:9" s="9" customFormat="1" ht="89.25">
      <c r="A217" s="17" t="s">
        <v>146</v>
      </c>
      <c r="B217" s="35" t="s">
        <v>802</v>
      </c>
      <c r="C217" s="17" t="s">
        <v>804</v>
      </c>
      <c r="D217" s="17"/>
      <c r="E217" s="80"/>
      <c r="F217" s="71">
        <f aca="true" t="shared" si="31" ref="F217:H218">SUM(F218)</f>
        <v>54.4</v>
      </c>
      <c r="G217" s="28">
        <f t="shared" si="31"/>
        <v>54.4</v>
      </c>
      <c r="H217" s="28">
        <f t="shared" si="31"/>
        <v>54.4</v>
      </c>
      <c r="I217" s="30"/>
    </row>
    <row r="218" spans="1:9" s="9" customFormat="1" ht="25.5">
      <c r="A218" s="17" t="s">
        <v>147</v>
      </c>
      <c r="B218" s="26" t="s">
        <v>20</v>
      </c>
      <c r="C218" s="17" t="s">
        <v>804</v>
      </c>
      <c r="D218" s="17" t="s">
        <v>15</v>
      </c>
      <c r="E218" s="78" t="s">
        <v>361</v>
      </c>
      <c r="F218" s="71">
        <f t="shared" si="31"/>
        <v>54.4</v>
      </c>
      <c r="G218" s="28">
        <f t="shared" si="31"/>
        <v>54.4</v>
      </c>
      <c r="H218" s="28">
        <f t="shared" si="31"/>
        <v>54.4</v>
      </c>
      <c r="I218" s="30"/>
    </row>
    <row r="219" spans="1:9" s="9" customFormat="1" ht="25.5">
      <c r="A219" s="17" t="s">
        <v>892</v>
      </c>
      <c r="B219" s="26" t="s">
        <v>21</v>
      </c>
      <c r="C219" s="17" t="s">
        <v>804</v>
      </c>
      <c r="D219" s="17" t="s">
        <v>10</v>
      </c>
      <c r="E219" s="78" t="s">
        <v>361</v>
      </c>
      <c r="F219" s="71">
        <v>54.4</v>
      </c>
      <c r="G219" s="28">
        <v>54.4</v>
      </c>
      <c r="H219" s="28">
        <v>54.4</v>
      </c>
      <c r="I219" s="30"/>
    </row>
    <row r="220" spans="1:9" s="9" customFormat="1" ht="25.5">
      <c r="A220" s="17" t="s">
        <v>893</v>
      </c>
      <c r="B220" s="23" t="s">
        <v>434</v>
      </c>
      <c r="C220" s="24" t="s">
        <v>486</v>
      </c>
      <c r="D220" s="24"/>
      <c r="E220" s="77"/>
      <c r="F220" s="72">
        <f>SUM(F221+F224+F227)</f>
        <v>16945.1</v>
      </c>
      <c r="G220" s="37">
        <f>SUM(G221+G224+G227)</f>
        <v>15574.5</v>
      </c>
      <c r="H220" s="37">
        <f>SUM(H221+H224+H227)</f>
        <v>15574.5</v>
      </c>
      <c r="I220" s="30"/>
    </row>
    <row r="221" spans="1:9" s="9" customFormat="1" ht="63.75" customHeight="1">
      <c r="A221" s="17" t="s">
        <v>894</v>
      </c>
      <c r="B221" s="38" t="s">
        <v>806</v>
      </c>
      <c r="C221" s="17" t="s">
        <v>805</v>
      </c>
      <c r="D221" s="17"/>
      <c r="E221" s="78"/>
      <c r="F221" s="71">
        <f aca="true" t="shared" si="32" ref="F221:H222">SUM(F222)</f>
        <v>160.8</v>
      </c>
      <c r="G221" s="28">
        <f t="shared" si="32"/>
        <v>160.8</v>
      </c>
      <c r="H221" s="28">
        <f t="shared" si="32"/>
        <v>160.8</v>
      </c>
      <c r="I221" s="30"/>
    </row>
    <row r="222" spans="1:9" s="9" customFormat="1" ht="25.5">
      <c r="A222" s="17" t="s">
        <v>895</v>
      </c>
      <c r="B222" s="26" t="s">
        <v>379</v>
      </c>
      <c r="C222" s="17" t="s">
        <v>805</v>
      </c>
      <c r="D222" s="17" t="s">
        <v>35</v>
      </c>
      <c r="E222" s="78" t="s">
        <v>433</v>
      </c>
      <c r="F222" s="71">
        <f t="shared" si="32"/>
        <v>160.8</v>
      </c>
      <c r="G222" s="28">
        <f t="shared" si="32"/>
        <v>160.8</v>
      </c>
      <c r="H222" s="28">
        <f t="shared" si="32"/>
        <v>160.8</v>
      </c>
      <c r="I222" s="30"/>
    </row>
    <row r="223" spans="1:9" s="9" customFormat="1" ht="12.75">
      <c r="A223" s="17" t="s">
        <v>896</v>
      </c>
      <c r="B223" s="26" t="s">
        <v>37</v>
      </c>
      <c r="C223" s="17" t="s">
        <v>805</v>
      </c>
      <c r="D223" s="17" t="s">
        <v>36</v>
      </c>
      <c r="E223" s="78" t="s">
        <v>433</v>
      </c>
      <c r="F223" s="71">
        <v>160.8</v>
      </c>
      <c r="G223" s="28">
        <v>160.8</v>
      </c>
      <c r="H223" s="28">
        <v>160.8</v>
      </c>
      <c r="I223" s="30"/>
    </row>
    <row r="224" spans="1:9" s="9" customFormat="1" ht="25.5">
      <c r="A224" s="17" t="s">
        <v>897</v>
      </c>
      <c r="B224" s="26" t="s">
        <v>808</v>
      </c>
      <c r="C224" s="17" t="s">
        <v>807</v>
      </c>
      <c r="D224" s="17"/>
      <c r="E224" s="78"/>
      <c r="F224" s="71">
        <f aca="true" t="shared" si="33" ref="F224:H225">SUM(F225)</f>
        <v>200</v>
      </c>
      <c r="G224" s="28">
        <f t="shared" si="33"/>
        <v>200</v>
      </c>
      <c r="H224" s="28">
        <f t="shared" si="33"/>
        <v>200</v>
      </c>
      <c r="I224" s="30"/>
    </row>
    <row r="225" spans="1:9" s="9" customFormat="1" ht="25.5">
      <c r="A225" s="17" t="s">
        <v>898</v>
      </c>
      <c r="B225" s="26" t="s">
        <v>379</v>
      </c>
      <c r="C225" s="17" t="s">
        <v>807</v>
      </c>
      <c r="D225" s="17" t="s">
        <v>35</v>
      </c>
      <c r="E225" s="78" t="s">
        <v>14</v>
      </c>
      <c r="F225" s="71">
        <f t="shared" si="33"/>
        <v>200</v>
      </c>
      <c r="G225" s="28">
        <f t="shared" si="33"/>
        <v>200</v>
      </c>
      <c r="H225" s="28">
        <f t="shared" si="33"/>
        <v>200</v>
      </c>
      <c r="I225" s="30"/>
    </row>
    <row r="226" spans="1:9" s="9" customFormat="1" ht="12.75">
      <c r="A226" s="17" t="s">
        <v>899</v>
      </c>
      <c r="B226" s="26" t="s">
        <v>37</v>
      </c>
      <c r="C226" s="17" t="s">
        <v>807</v>
      </c>
      <c r="D226" s="17" t="s">
        <v>36</v>
      </c>
      <c r="E226" s="78" t="s">
        <v>14</v>
      </c>
      <c r="F226" s="71">
        <v>200</v>
      </c>
      <c r="G226" s="28">
        <v>200</v>
      </c>
      <c r="H226" s="28">
        <v>200</v>
      </c>
      <c r="I226" s="30"/>
    </row>
    <row r="227" spans="1:9" s="9" customFormat="1" ht="102">
      <c r="A227" s="17" t="s">
        <v>900</v>
      </c>
      <c r="B227" s="26" t="s">
        <v>810</v>
      </c>
      <c r="C227" s="17" t="s">
        <v>809</v>
      </c>
      <c r="D227" s="17"/>
      <c r="E227" s="78"/>
      <c r="F227" s="71">
        <f aca="true" t="shared" si="34" ref="F227:H228">SUM(F228)</f>
        <v>16584.3</v>
      </c>
      <c r="G227" s="28">
        <f t="shared" si="34"/>
        <v>15213.7</v>
      </c>
      <c r="H227" s="28">
        <f t="shared" si="34"/>
        <v>15213.7</v>
      </c>
      <c r="I227" s="30"/>
    </row>
    <row r="228" spans="1:9" s="9" customFormat="1" ht="25.5">
      <c r="A228" s="17" t="s">
        <v>901</v>
      </c>
      <c r="B228" s="26" t="s">
        <v>379</v>
      </c>
      <c r="C228" s="17" t="s">
        <v>809</v>
      </c>
      <c r="D228" s="17" t="s">
        <v>35</v>
      </c>
      <c r="E228" s="78" t="s">
        <v>433</v>
      </c>
      <c r="F228" s="71">
        <f>SUM(F229)</f>
        <v>16584.3</v>
      </c>
      <c r="G228" s="28">
        <f t="shared" si="34"/>
        <v>15213.7</v>
      </c>
      <c r="H228" s="28">
        <f t="shared" si="34"/>
        <v>15213.7</v>
      </c>
      <c r="I228" s="30"/>
    </row>
    <row r="229" spans="1:9" s="9" customFormat="1" ht="12.75">
      <c r="A229" s="17" t="s">
        <v>148</v>
      </c>
      <c r="B229" s="26" t="s">
        <v>37</v>
      </c>
      <c r="C229" s="17" t="s">
        <v>809</v>
      </c>
      <c r="D229" s="17" t="s">
        <v>36</v>
      </c>
      <c r="E229" s="78" t="s">
        <v>433</v>
      </c>
      <c r="F229" s="71">
        <v>16584.3</v>
      </c>
      <c r="G229" s="28">
        <v>15213.7</v>
      </c>
      <c r="H229" s="28">
        <v>15213.7</v>
      </c>
      <c r="I229" s="30"/>
    </row>
    <row r="230" spans="1:9" s="9" customFormat="1" ht="25.5">
      <c r="A230" s="17" t="s">
        <v>149</v>
      </c>
      <c r="B230" s="23" t="s">
        <v>812</v>
      </c>
      <c r="C230" s="24" t="s">
        <v>811</v>
      </c>
      <c r="D230" s="24"/>
      <c r="E230" s="77"/>
      <c r="F230" s="72">
        <f>SUM(F231)</f>
        <v>3034.2</v>
      </c>
      <c r="G230" s="37">
        <f>SUM(G231)</f>
        <v>3034.2</v>
      </c>
      <c r="H230" s="37">
        <f>SUM(H231)</f>
        <v>3034.2</v>
      </c>
      <c r="I230" s="30"/>
    </row>
    <row r="231" spans="1:9" s="9" customFormat="1" ht="89.25">
      <c r="A231" s="17" t="s">
        <v>150</v>
      </c>
      <c r="B231" s="26" t="s">
        <v>814</v>
      </c>
      <c r="C231" s="17" t="s">
        <v>813</v>
      </c>
      <c r="D231" s="17"/>
      <c r="E231" s="78"/>
      <c r="F231" s="71">
        <f>SUM(F232+F234+F236)</f>
        <v>3034.2</v>
      </c>
      <c r="G231" s="28">
        <f>SUM(G232+G234+G236)</f>
        <v>3034.2</v>
      </c>
      <c r="H231" s="28">
        <f>SUM(H232+H234+H236)</f>
        <v>3034.2</v>
      </c>
      <c r="I231" s="30"/>
    </row>
    <row r="232" spans="1:9" s="9" customFormat="1" ht="51">
      <c r="A232" s="17" t="s">
        <v>151</v>
      </c>
      <c r="B232" s="27" t="s">
        <v>52</v>
      </c>
      <c r="C232" s="17" t="s">
        <v>813</v>
      </c>
      <c r="D232" s="17" t="s">
        <v>49</v>
      </c>
      <c r="E232" s="78" t="s">
        <v>14</v>
      </c>
      <c r="F232" s="70">
        <f>SUM(F233)</f>
        <v>2346.2</v>
      </c>
      <c r="G232" s="27">
        <f>SUM(G233)</f>
        <v>2346.2</v>
      </c>
      <c r="H232" s="27">
        <f>SUM(H233)</f>
        <v>2346.2</v>
      </c>
      <c r="I232" s="30"/>
    </row>
    <row r="233" spans="1:9" s="9" customFormat="1" ht="25.5">
      <c r="A233" s="17" t="s">
        <v>152</v>
      </c>
      <c r="B233" s="27" t="s">
        <v>485</v>
      </c>
      <c r="C233" s="17" t="s">
        <v>813</v>
      </c>
      <c r="D233" s="17" t="s">
        <v>50</v>
      </c>
      <c r="E233" s="78" t="s">
        <v>14</v>
      </c>
      <c r="F233" s="71">
        <v>2346.2</v>
      </c>
      <c r="G233" s="28">
        <v>2346.2</v>
      </c>
      <c r="H233" s="28">
        <v>2346.2</v>
      </c>
      <c r="I233" s="30"/>
    </row>
    <row r="234" spans="1:9" s="9" customFormat="1" ht="25.5">
      <c r="A234" s="17" t="s">
        <v>153</v>
      </c>
      <c r="B234" s="26" t="s">
        <v>20</v>
      </c>
      <c r="C234" s="17" t="s">
        <v>813</v>
      </c>
      <c r="D234" s="17" t="s">
        <v>15</v>
      </c>
      <c r="E234" s="78" t="s">
        <v>14</v>
      </c>
      <c r="F234" s="70">
        <f>SUM(F235)</f>
        <v>658</v>
      </c>
      <c r="G234" s="27">
        <f>SUM(G235)</f>
        <v>658</v>
      </c>
      <c r="H234" s="27">
        <f>SUM(H235)</f>
        <v>658</v>
      </c>
      <c r="I234" s="30"/>
    </row>
    <row r="235" spans="1:9" s="9" customFormat="1" ht="25.5">
      <c r="A235" s="17" t="s">
        <v>154</v>
      </c>
      <c r="B235" s="26" t="s">
        <v>21</v>
      </c>
      <c r="C235" s="17" t="s">
        <v>813</v>
      </c>
      <c r="D235" s="17" t="s">
        <v>10</v>
      </c>
      <c r="E235" s="78" t="s">
        <v>14</v>
      </c>
      <c r="F235" s="71">
        <v>658</v>
      </c>
      <c r="G235" s="28">
        <v>658</v>
      </c>
      <c r="H235" s="28">
        <v>658</v>
      </c>
      <c r="I235" s="30"/>
    </row>
    <row r="236" spans="1:9" s="9" customFormat="1" ht="12.75">
      <c r="A236" s="17" t="s">
        <v>155</v>
      </c>
      <c r="B236" s="27" t="s">
        <v>323</v>
      </c>
      <c r="C236" s="17" t="s">
        <v>813</v>
      </c>
      <c r="D236" s="17" t="s">
        <v>326</v>
      </c>
      <c r="E236" s="78" t="s">
        <v>14</v>
      </c>
      <c r="F236" s="70">
        <f>SUM(F237)</f>
        <v>30</v>
      </c>
      <c r="G236" s="27">
        <f>SUM(G237)</f>
        <v>30</v>
      </c>
      <c r="H236" s="27">
        <f>SUM(H237)</f>
        <v>30</v>
      </c>
      <c r="I236" s="30"/>
    </row>
    <row r="237" spans="1:9" s="9" customFormat="1" ht="12.75">
      <c r="A237" s="17" t="s">
        <v>156</v>
      </c>
      <c r="B237" s="27" t="s">
        <v>324</v>
      </c>
      <c r="C237" s="17" t="s">
        <v>813</v>
      </c>
      <c r="D237" s="17" t="s">
        <v>327</v>
      </c>
      <c r="E237" s="78" t="s">
        <v>14</v>
      </c>
      <c r="F237" s="70">
        <v>30</v>
      </c>
      <c r="G237" s="27">
        <v>30</v>
      </c>
      <c r="H237" s="27">
        <v>30</v>
      </c>
      <c r="I237" s="30"/>
    </row>
    <row r="238" spans="1:9" s="10" customFormat="1" ht="51">
      <c r="A238" s="17" t="s">
        <v>157</v>
      </c>
      <c r="B238" s="19" t="s">
        <v>765</v>
      </c>
      <c r="C238" s="20" t="s">
        <v>487</v>
      </c>
      <c r="D238" s="20"/>
      <c r="E238" s="76"/>
      <c r="F238" s="73">
        <f>F239+F264+F270</f>
        <v>16144.3</v>
      </c>
      <c r="G238" s="39">
        <f>G239+G264+G270</f>
        <v>6623</v>
      </c>
      <c r="H238" s="39">
        <f>H239+H264+H270</f>
        <v>6623</v>
      </c>
      <c r="I238" s="22"/>
    </row>
    <row r="239" spans="1:9" s="10" customFormat="1" ht="25.5">
      <c r="A239" s="17" t="s">
        <v>158</v>
      </c>
      <c r="B239" s="23" t="s">
        <v>766</v>
      </c>
      <c r="C239" s="24" t="s">
        <v>488</v>
      </c>
      <c r="D239" s="24"/>
      <c r="E239" s="77"/>
      <c r="F239" s="72">
        <f>F240+F243+F246+F252+F249+F255+F258+F261</f>
        <v>9921.5</v>
      </c>
      <c r="G239" s="37">
        <f>G240+G243+G246+G252</f>
        <v>1181.6</v>
      </c>
      <c r="H239" s="37">
        <f>H240+H243+H246+H252</f>
        <v>1181.6</v>
      </c>
      <c r="I239" s="22"/>
    </row>
    <row r="240" spans="1:9" s="10" customFormat="1" ht="87" customHeight="1">
      <c r="A240" s="17" t="s">
        <v>159</v>
      </c>
      <c r="B240" s="26" t="s">
        <v>791</v>
      </c>
      <c r="C240" s="17" t="s">
        <v>489</v>
      </c>
      <c r="D240" s="17"/>
      <c r="E240" s="78"/>
      <c r="F240" s="71">
        <f aca="true" t="shared" si="35" ref="F240:H241">F241</f>
        <v>889.6</v>
      </c>
      <c r="G240" s="28">
        <f t="shared" si="35"/>
        <v>889.6</v>
      </c>
      <c r="H240" s="28">
        <f t="shared" si="35"/>
        <v>889.6</v>
      </c>
      <c r="I240" s="22"/>
    </row>
    <row r="241" spans="1:9" s="10" customFormat="1" ht="12.75">
      <c r="A241" s="17" t="s">
        <v>160</v>
      </c>
      <c r="B241" s="27" t="s">
        <v>323</v>
      </c>
      <c r="C241" s="17" t="s">
        <v>489</v>
      </c>
      <c r="D241" s="17" t="s">
        <v>326</v>
      </c>
      <c r="E241" s="78" t="s">
        <v>396</v>
      </c>
      <c r="F241" s="71">
        <f t="shared" si="35"/>
        <v>889.6</v>
      </c>
      <c r="G241" s="28">
        <f t="shared" si="35"/>
        <v>889.6</v>
      </c>
      <c r="H241" s="28">
        <f t="shared" si="35"/>
        <v>889.6</v>
      </c>
      <c r="I241" s="22"/>
    </row>
    <row r="242" spans="1:9" s="10" customFormat="1" ht="38.25">
      <c r="A242" s="17" t="s">
        <v>161</v>
      </c>
      <c r="B242" s="26" t="s">
        <v>9</v>
      </c>
      <c r="C242" s="17" t="s">
        <v>489</v>
      </c>
      <c r="D242" s="17" t="s">
        <v>374</v>
      </c>
      <c r="E242" s="78" t="s">
        <v>396</v>
      </c>
      <c r="F242" s="71">
        <v>889.6</v>
      </c>
      <c r="G242" s="28">
        <v>889.6</v>
      </c>
      <c r="H242" s="28">
        <v>889.6</v>
      </c>
      <c r="I242" s="22"/>
    </row>
    <row r="243" spans="1:9" s="10" customFormat="1" ht="76.5">
      <c r="A243" s="17" t="s">
        <v>902</v>
      </c>
      <c r="B243" s="26" t="s">
        <v>815</v>
      </c>
      <c r="C243" s="17" t="s">
        <v>490</v>
      </c>
      <c r="D243" s="17"/>
      <c r="E243" s="78"/>
      <c r="F243" s="71">
        <f aca="true" t="shared" si="36" ref="F243:H244">F244</f>
        <v>253</v>
      </c>
      <c r="G243" s="28">
        <f t="shared" si="36"/>
        <v>260</v>
      </c>
      <c r="H243" s="28">
        <f t="shared" si="36"/>
        <v>260</v>
      </c>
      <c r="I243" s="22"/>
    </row>
    <row r="244" spans="1:9" s="10" customFormat="1" ht="12.75">
      <c r="A244" s="17" t="s">
        <v>903</v>
      </c>
      <c r="B244" s="27" t="s">
        <v>323</v>
      </c>
      <c r="C244" s="17" t="s">
        <v>490</v>
      </c>
      <c r="D244" s="17" t="s">
        <v>326</v>
      </c>
      <c r="E244" s="78" t="s">
        <v>396</v>
      </c>
      <c r="F244" s="71">
        <f t="shared" si="36"/>
        <v>253</v>
      </c>
      <c r="G244" s="28">
        <f t="shared" si="36"/>
        <v>260</v>
      </c>
      <c r="H244" s="28">
        <f t="shared" si="36"/>
        <v>260</v>
      </c>
      <c r="I244" s="22"/>
    </row>
    <row r="245" spans="1:9" s="10" customFormat="1" ht="38.25">
      <c r="A245" s="17" t="s">
        <v>904</v>
      </c>
      <c r="B245" s="26" t="s">
        <v>9</v>
      </c>
      <c r="C245" s="17" t="s">
        <v>490</v>
      </c>
      <c r="D245" s="17" t="s">
        <v>374</v>
      </c>
      <c r="E245" s="78" t="s">
        <v>396</v>
      </c>
      <c r="F245" s="71">
        <v>253</v>
      </c>
      <c r="G245" s="28">
        <v>260</v>
      </c>
      <c r="H245" s="28">
        <v>260</v>
      </c>
      <c r="I245" s="22"/>
    </row>
    <row r="246" spans="1:9" s="10" customFormat="1" ht="89.25">
      <c r="A246" s="17" t="s">
        <v>905</v>
      </c>
      <c r="B246" s="26" t="s">
        <v>492</v>
      </c>
      <c r="C246" s="17" t="s">
        <v>491</v>
      </c>
      <c r="D246" s="17"/>
      <c r="E246" s="78"/>
      <c r="F246" s="71">
        <f aca="true" t="shared" si="37" ref="F246:H247">SUM(F247)</f>
        <v>173.9</v>
      </c>
      <c r="G246" s="28">
        <f t="shared" si="37"/>
        <v>0</v>
      </c>
      <c r="H246" s="28">
        <f t="shared" si="37"/>
        <v>0</v>
      </c>
      <c r="I246" s="22"/>
    </row>
    <row r="247" spans="1:9" s="10" customFormat="1" ht="12.75">
      <c r="A247" s="17" t="s">
        <v>906</v>
      </c>
      <c r="B247" s="27" t="s">
        <v>323</v>
      </c>
      <c r="C247" s="17" t="s">
        <v>491</v>
      </c>
      <c r="D247" s="17" t="s">
        <v>326</v>
      </c>
      <c r="E247" s="78" t="s">
        <v>396</v>
      </c>
      <c r="F247" s="71">
        <f t="shared" si="37"/>
        <v>173.9</v>
      </c>
      <c r="G247" s="28">
        <f t="shared" si="37"/>
        <v>0</v>
      </c>
      <c r="H247" s="28">
        <f>SUM(H248)</f>
        <v>0</v>
      </c>
      <c r="I247" s="22"/>
    </row>
    <row r="248" spans="1:9" s="10" customFormat="1" ht="38.25">
      <c r="A248" s="17" t="s">
        <v>907</v>
      </c>
      <c r="B248" s="26" t="s">
        <v>9</v>
      </c>
      <c r="C248" s="17" t="s">
        <v>491</v>
      </c>
      <c r="D248" s="17" t="s">
        <v>374</v>
      </c>
      <c r="E248" s="78" t="s">
        <v>396</v>
      </c>
      <c r="F248" s="71">
        <v>173.9</v>
      </c>
      <c r="G248" s="28">
        <v>0</v>
      </c>
      <c r="H248" s="28">
        <v>0</v>
      </c>
      <c r="I248" s="22"/>
    </row>
    <row r="249" spans="1:9" s="10" customFormat="1" ht="178.5">
      <c r="A249" s="17" t="s">
        <v>10</v>
      </c>
      <c r="B249" s="57" t="s">
        <v>1020</v>
      </c>
      <c r="C249" s="51" t="s">
        <v>1019</v>
      </c>
      <c r="D249" s="51"/>
      <c r="E249" s="79" t="s">
        <v>367</v>
      </c>
      <c r="F249" s="71">
        <f aca="true" t="shared" si="38" ref="F249:H250">SUM(F250)</f>
        <v>66</v>
      </c>
      <c r="G249" s="28">
        <f t="shared" si="38"/>
        <v>0</v>
      </c>
      <c r="H249" s="28">
        <f t="shared" si="38"/>
        <v>0</v>
      </c>
      <c r="I249" s="22"/>
    </row>
    <row r="250" spans="1:9" s="10" customFormat="1" ht="25.5">
      <c r="A250" s="17" t="s">
        <v>162</v>
      </c>
      <c r="B250" s="53" t="s">
        <v>20</v>
      </c>
      <c r="C250" s="51" t="s">
        <v>1019</v>
      </c>
      <c r="D250" s="51">
        <v>200</v>
      </c>
      <c r="E250" s="79" t="s">
        <v>367</v>
      </c>
      <c r="F250" s="71">
        <f t="shared" si="38"/>
        <v>66</v>
      </c>
      <c r="G250" s="28">
        <f t="shared" si="38"/>
        <v>0</v>
      </c>
      <c r="H250" s="28">
        <f>SUM(H251)</f>
        <v>0</v>
      </c>
      <c r="I250" s="22"/>
    </row>
    <row r="251" spans="1:9" s="10" customFormat="1" ht="25.5">
      <c r="A251" s="17" t="s">
        <v>163</v>
      </c>
      <c r="B251" s="53" t="s">
        <v>21</v>
      </c>
      <c r="C251" s="51" t="s">
        <v>1019</v>
      </c>
      <c r="D251" s="51" t="s">
        <v>10</v>
      </c>
      <c r="E251" s="79" t="s">
        <v>367</v>
      </c>
      <c r="F251" s="71">
        <v>66</v>
      </c>
      <c r="G251" s="28">
        <v>0</v>
      </c>
      <c r="H251" s="28">
        <v>0</v>
      </c>
      <c r="I251" s="22"/>
    </row>
    <row r="252" spans="1:9" s="10" customFormat="1" ht="81" customHeight="1">
      <c r="A252" s="17" t="s">
        <v>164</v>
      </c>
      <c r="B252" s="26" t="s">
        <v>767</v>
      </c>
      <c r="C252" s="17" t="s">
        <v>816</v>
      </c>
      <c r="D252" s="17"/>
      <c r="E252" s="78"/>
      <c r="F252" s="71">
        <f aca="true" t="shared" si="39" ref="F252:H253">SUM(F253)</f>
        <v>10</v>
      </c>
      <c r="G252" s="28">
        <f t="shared" si="39"/>
        <v>32</v>
      </c>
      <c r="H252" s="28">
        <f t="shared" si="39"/>
        <v>32</v>
      </c>
      <c r="I252" s="22"/>
    </row>
    <row r="253" spans="1:9" s="10" customFormat="1" ht="12.75">
      <c r="A253" s="17" t="s">
        <v>165</v>
      </c>
      <c r="B253" s="27" t="s">
        <v>323</v>
      </c>
      <c r="C253" s="17" t="s">
        <v>816</v>
      </c>
      <c r="D253" s="17" t="s">
        <v>258</v>
      </c>
      <c r="E253" s="78" t="s">
        <v>396</v>
      </c>
      <c r="F253" s="71">
        <v>10</v>
      </c>
      <c r="G253" s="28">
        <f t="shared" si="39"/>
        <v>32</v>
      </c>
      <c r="H253" s="28">
        <f t="shared" si="39"/>
        <v>32</v>
      </c>
      <c r="I253" s="22"/>
    </row>
    <row r="254" spans="1:9" s="10" customFormat="1" ht="38.25">
      <c r="A254" s="17" t="s">
        <v>166</v>
      </c>
      <c r="B254" s="26" t="s">
        <v>9</v>
      </c>
      <c r="C254" s="17" t="s">
        <v>816</v>
      </c>
      <c r="D254" s="17" t="s">
        <v>265</v>
      </c>
      <c r="E254" s="78" t="s">
        <v>396</v>
      </c>
      <c r="F254" s="71">
        <v>10</v>
      </c>
      <c r="G254" s="28">
        <v>32</v>
      </c>
      <c r="H254" s="28">
        <v>32</v>
      </c>
      <c r="I254" s="22"/>
    </row>
    <row r="255" spans="1:9" s="10" customFormat="1" ht="38.25">
      <c r="A255" s="17" t="s">
        <v>167</v>
      </c>
      <c r="B255" s="56" t="s">
        <v>1234</v>
      </c>
      <c r="C255" s="51" t="s">
        <v>1017</v>
      </c>
      <c r="D255" s="51"/>
      <c r="E255" s="78" t="s">
        <v>396</v>
      </c>
      <c r="F255" s="71">
        <f aca="true" t="shared" si="40" ref="F255:H256">SUM(F256)</f>
        <v>2500</v>
      </c>
      <c r="G255" s="28">
        <f t="shared" si="40"/>
        <v>0</v>
      </c>
      <c r="H255" s="28">
        <f t="shared" si="40"/>
        <v>0</v>
      </c>
      <c r="I255" s="22"/>
    </row>
    <row r="256" spans="1:9" s="10" customFormat="1" ht="25.5">
      <c r="A256" s="17" t="s">
        <v>168</v>
      </c>
      <c r="B256" s="53" t="s">
        <v>20</v>
      </c>
      <c r="C256" s="51" t="s">
        <v>1017</v>
      </c>
      <c r="D256" s="51">
        <v>200</v>
      </c>
      <c r="E256" s="78" t="s">
        <v>396</v>
      </c>
      <c r="F256" s="71">
        <f t="shared" si="40"/>
        <v>2500</v>
      </c>
      <c r="G256" s="28">
        <f t="shared" si="40"/>
        <v>0</v>
      </c>
      <c r="H256" s="28">
        <f>SUM(H257)</f>
        <v>0</v>
      </c>
      <c r="I256" s="22"/>
    </row>
    <row r="257" spans="1:9" s="10" customFormat="1" ht="25.5">
      <c r="A257" s="17" t="s">
        <v>908</v>
      </c>
      <c r="B257" s="53" t="s">
        <v>21</v>
      </c>
      <c r="C257" s="51" t="s">
        <v>1017</v>
      </c>
      <c r="D257" s="51" t="s">
        <v>10</v>
      </c>
      <c r="E257" s="78" t="s">
        <v>396</v>
      </c>
      <c r="F257" s="71">
        <v>2500</v>
      </c>
      <c r="G257" s="28">
        <v>0</v>
      </c>
      <c r="H257" s="28">
        <v>0</v>
      </c>
      <c r="I257" s="22"/>
    </row>
    <row r="258" spans="1:9" s="10" customFormat="1" ht="178.5">
      <c r="A258" s="17" t="s">
        <v>909</v>
      </c>
      <c r="B258" s="57" t="s">
        <v>1022</v>
      </c>
      <c r="C258" s="51" t="s">
        <v>1021</v>
      </c>
      <c r="D258" s="51"/>
      <c r="E258" s="79" t="s">
        <v>367</v>
      </c>
      <c r="F258" s="71">
        <f aca="true" t="shared" si="41" ref="F258:H259">SUM(F259)</f>
        <v>6000</v>
      </c>
      <c r="G258" s="28">
        <f t="shared" si="41"/>
        <v>0</v>
      </c>
      <c r="H258" s="28">
        <f t="shared" si="41"/>
        <v>0</v>
      </c>
      <c r="I258" s="22"/>
    </row>
    <row r="259" spans="1:9" s="10" customFormat="1" ht="25.5">
      <c r="A259" s="17" t="s">
        <v>169</v>
      </c>
      <c r="B259" s="53" t="s">
        <v>20</v>
      </c>
      <c r="C259" s="51" t="s">
        <v>1021</v>
      </c>
      <c r="D259" s="51">
        <v>200</v>
      </c>
      <c r="E259" s="79" t="s">
        <v>367</v>
      </c>
      <c r="F259" s="71">
        <f t="shared" si="41"/>
        <v>6000</v>
      </c>
      <c r="G259" s="28">
        <f t="shared" si="41"/>
        <v>0</v>
      </c>
      <c r="H259" s="28">
        <f>SUM(H260)</f>
        <v>0</v>
      </c>
      <c r="I259" s="22"/>
    </row>
    <row r="260" spans="1:9" s="10" customFormat="1" ht="25.5">
      <c r="A260" s="17" t="s">
        <v>170</v>
      </c>
      <c r="B260" s="53" t="s">
        <v>21</v>
      </c>
      <c r="C260" s="51" t="s">
        <v>1021</v>
      </c>
      <c r="D260" s="51" t="s">
        <v>10</v>
      </c>
      <c r="E260" s="79" t="s">
        <v>367</v>
      </c>
      <c r="F260" s="71">
        <v>6000</v>
      </c>
      <c r="G260" s="28">
        <v>0</v>
      </c>
      <c r="H260" s="28">
        <v>0</v>
      </c>
      <c r="I260" s="22"/>
    </row>
    <row r="261" spans="1:9" s="10" customFormat="1" ht="89.25">
      <c r="A261" s="17" t="s">
        <v>171</v>
      </c>
      <c r="B261" s="53" t="s">
        <v>1018</v>
      </c>
      <c r="C261" s="51" t="s">
        <v>1255</v>
      </c>
      <c r="D261" s="51"/>
      <c r="E261" s="78" t="s">
        <v>396</v>
      </c>
      <c r="F261" s="71">
        <f aca="true" t="shared" si="42" ref="F261:H262">SUM(F262)</f>
        <v>29</v>
      </c>
      <c r="G261" s="28">
        <f t="shared" si="42"/>
        <v>0</v>
      </c>
      <c r="H261" s="28">
        <f t="shared" si="42"/>
        <v>0</v>
      </c>
      <c r="I261" s="22"/>
    </row>
    <row r="262" spans="1:9" s="10" customFormat="1" ht="12.75">
      <c r="A262" s="17" t="s">
        <v>172</v>
      </c>
      <c r="B262" s="52" t="s">
        <v>323</v>
      </c>
      <c r="C262" s="51" t="s">
        <v>1255</v>
      </c>
      <c r="D262" s="17" t="s">
        <v>326</v>
      </c>
      <c r="E262" s="78" t="s">
        <v>396</v>
      </c>
      <c r="F262" s="71">
        <f t="shared" si="42"/>
        <v>29</v>
      </c>
      <c r="G262" s="28">
        <f t="shared" si="42"/>
        <v>0</v>
      </c>
      <c r="H262" s="28">
        <f>SUM(H263)</f>
        <v>0</v>
      </c>
      <c r="I262" s="22"/>
    </row>
    <row r="263" spans="1:9" s="10" customFormat="1" ht="38.25">
      <c r="A263" s="17" t="s">
        <v>173</v>
      </c>
      <c r="B263" s="56" t="s">
        <v>9</v>
      </c>
      <c r="C263" s="51" t="s">
        <v>1255</v>
      </c>
      <c r="D263" s="17" t="s">
        <v>374</v>
      </c>
      <c r="E263" s="78" t="s">
        <v>396</v>
      </c>
      <c r="F263" s="71">
        <v>29</v>
      </c>
      <c r="G263" s="28">
        <v>0</v>
      </c>
      <c r="H263" s="28">
        <v>0</v>
      </c>
      <c r="I263" s="22"/>
    </row>
    <row r="264" spans="1:9" s="10" customFormat="1" ht="25.5">
      <c r="A264" s="17" t="s">
        <v>174</v>
      </c>
      <c r="B264" s="23" t="s">
        <v>368</v>
      </c>
      <c r="C264" s="24" t="s">
        <v>493</v>
      </c>
      <c r="D264" s="24"/>
      <c r="E264" s="77"/>
      <c r="F264" s="69">
        <f>F265</f>
        <v>2972.5</v>
      </c>
      <c r="G264" s="25">
        <f>G265</f>
        <v>2972.5</v>
      </c>
      <c r="H264" s="25">
        <f>H265</f>
        <v>2972.5</v>
      </c>
      <c r="I264" s="22"/>
    </row>
    <row r="265" spans="1:9" s="10" customFormat="1" ht="76.5">
      <c r="A265" s="17" t="s">
        <v>686</v>
      </c>
      <c r="B265" s="26" t="s">
        <v>369</v>
      </c>
      <c r="C265" s="17" t="s">
        <v>494</v>
      </c>
      <c r="D265" s="17"/>
      <c r="E265" s="78"/>
      <c r="F265" s="70">
        <f>F266+F268</f>
        <v>2972.5</v>
      </c>
      <c r="G265" s="27">
        <f>G266+G268</f>
        <v>2972.5</v>
      </c>
      <c r="H265" s="27">
        <f>H266+H268</f>
        <v>2972.5</v>
      </c>
      <c r="I265" s="22"/>
    </row>
    <row r="266" spans="1:9" s="10" customFormat="1" ht="51">
      <c r="A266" s="17" t="s">
        <v>687</v>
      </c>
      <c r="B266" s="27" t="s">
        <v>52</v>
      </c>
      <c r="C266" s="17" t="s">
        <v>494</v>
      </c>
      <c r="D266" s="17" t="s">
        <v>49</v>
      </c>
      <c r="E266" s="78" t="s">
        <v>367</v>
      </c>
      <c r="F266" s="70">
        <f>F267</f>
        <v>2789.8</v>
      </c>
      <c r="G266" s="27">
        <f>G267</f>
        <v>2789.8</v>
      </c>
      <c r="H266" s="27">
        <f>H267</f>
        <v>2789.8</v>
      </c>
      <c r="I266" s="22"/>
    </row>
    <row r="267" spans="1:9" s="10" customFormat="1" ht="12.75">
      <c r="A267" s="17" t="s">
        <v>688</v>
      </c>
      <c r="B267" s="27" t="s">
        <v>53</v>
      </c>
      <c r="C267" s="17" t="s">
        <v>494</v>
      </c>
      <c r="D267" s="17" t="s">
        <v>333</v>
      </c>
      <c r="E267" s="78" t="s">
        <v>367</v>
      </c>
      <c r="F267" s="71">
        <v>2789.8</v>
      </c>
      <c r="G267" s="28">
        <v>2789.8</v>
      </c>
      <c r="H267" s="28">
        <v>2789.8</v>
      </c>
      <c r="I267" s="22"/>
    </row>
    <row r="268" spans="1:9" s="10" customFormat="1" ht="25.5">
      <c r="A268" s="17" t="s">
        <v>689</v>
      </c>
      <c r="B268" s="26" t="s">
        <v>20</v>
      </c>
      <c r="C268" s="17" t="s">
        <v>494</v>
      </c>
      <c r="D268" s="17" t="s">
        <v>15</v>
      </c>
      <c r="E268" s="78" t="s">
        <v>367</v>
      </c>
      <c r="F268" s="70">
        <f>F269</f>
        <v>182.7</v>
      </c>
      <c r="G268" s="27">
        <f>G269</f>
        <v>182.7</v>
      </c>
      <c r="H268" s="27">
        <f>H269</f>
        <v>182.7</v>
      </c>
      <c r="I268" s="22"/>
    </row>
    <row r="269" spans="1:9" s="10" customFormat="1" ht="25.5">
      <c r="A269" s="17" t="s">
        <v>690</v>
      </c>
      <c r="B269" s="26" t="s">
        <v>21</v>
      </c>
      <c r="C269" s="17" t="s">
        <v>494</v>
      </c>
      <c r="D269" s="17" t="s">
        <v>10</v>
      </c>
      <c r="E269" s="78" t="s">
        <v>367</v>
      </c>
      <c r="F269" s="71">
        <v>182.7</v>
      </c>
      <c r="G269" s="28">
        <v>182.7</v>
      </c>
      <c r="H269" s="28">
        <v>182.7</v>
      </c>
      <c r="I269" s="22"/>
    </row>
    <row r="270" spans="1:9" s="10" customFormat="1" ht="12.75">
      <c r="A270" s="17" t="s">
        <v>691</v>
      </c>
      <c r="B270" s="23" t="s">
        <v>497</v>
      </c>
      <c r="C270" s="24" t="s">
        <v>495</v>
      </c>
      <c r="D270" s="24"/>
      <c r="E270" s="77"/>
      <c r="F270" s="72">
        <f>SUM(F277+F271+F274+F280+F283)</f>
        <v>3250.2999999999997</v>
      </c>
      <c r="G270" s="37">
        <f>SUM(G277+G271+G274)</f>
        <v>2468.9</v>
      </c>
      <c r="H270" s="37">
        <f>SUM(H277+H271+H274)</f>
        <v>2468.9</v>
      </c>
      <c r="I270" s="22"/>
    </row>
    <row r="271" spans="1:9" s="10" customFormat="1" ht="25.5">
      <c r="A271" s="17" t="s">
        <v>175</v>
      </c>
      <c r="B271" s="27" t="s">
        <v>837</v>
      </c>
      <c r="C271" s="17" t="s">
        <v>839</v>
      </c>
      <c r="D271" s="17"/>
      <c r="E271" s="77"/>
      <c r="F271" s="71">
        <f aca="true" t="shared" si="43" ref="F271:H272">SUM(F272)</f>
        <v>788.9</v>
      </c>
      <c r="G271" s="28">
        <f t="shared" si="43"/>
        <v>788.9</v>
      </c>
      <c r="H271" s="28">
        <f t="shared" si="43"/>
        <v>788.9</v>
      </c>
      <c r="I271" s="22"/>
    </row>
    <row r="272" spans="1:9" s="10" customFormat="1" ht="12.75">
      <c r="A272" s="17" t="s">
        <v>176</v>
      </c>
      <c r="B272" s="27" t="s">
        <v>18</v>
      </c>
      <c r="C272" s="17" t="s">
        <v>839</v>
      </c>
      <c r="D272" s="17" t="s">
        <v>23</v>
      </c>
      <c r="E272" s="78" t="s">
        <v>367</v>
      </c>
      <c r="F272" s="71">
        <f t="shared" si="43"/>
        <v>788.9</v>
      </c>
      <c r="G272" s="28">
        <f t="shared" si="43"/>
        <v>788.9</v>
      </c>
      <c r="H272" s="28">
        <f t="shared" si="43"/>
        <v>788.9</v>
      </c>
      <c r="I272" s="22"/>
    </row>
    <row r="273" spans="1:9" s="10" customFormat="1" ht="12.75">
      <c r="A273" s="17" t="s">
        <v>177</v>
      </c>
      <c r="B273" s="27" t="s">
        <v>19</v>
      </c>
      <c r="C273" s="17" t="s">
        <v>839</v>
      </c>
      <c r="D273" s="17" t="s">
        <v>22</v>
      </c>
      <c r="E273" s="78" t="s">
        <v>367</v>
      </c>
      <c r="F273" s="71">
        <v>788.9</v>
      </c>
      <c r="G273" s="28">
        <v>788.9</v>
      </c>
      <c r="H273" s="28">
        <v>788.9</v>
      </c>
      <c r="I273" s="22"/>
    </row>
    <row r="274" spans="1:9" s="10" customFormat="1" ht="38.25">
      <c r="A274" s="17" t="s">
        <v>910</v>
      </c>
      <c r="B274" s="27" t="s">
        <v>838</v>
      </c>
      <c r="C274" s="17" t="s">
        <v>836</v>
      </c>
      <c r="D274" s="17"/>
      <c r="E274" s="78"/>
      <c r="F274" s="71">
        <f aca="true" t="shared" si="44" ref="F274:H275">SUM(F275)</f>
        <v>148</v>
      </c>
      <c r="G274" s="28">
        <f t="shared" si="44"/>
        <v>148</v>
      </c>
      <c r="H274" s="28">
        <f t="shared" si="44"/>
        <v>148</v>
      </c>
      <c r="I274" s="22"/>
    </row>
    <row r="275" spans="1:9" s="10" customFormat="1" ht="12.75">
      <c r="A275" s="17" t="s">
        <v>911</v>
      </c>
      <c r="B275" s="27" t="s">
        <v>18</v>
      </c>
      <c r="C275" s="17" t="s">
        <v>836</v>
      </c>
      <c r="D275" s="17" t="s">
        <v>23</v>
      </c>
      <c r="E275" s="78" t="s">
        <v>367</v>
      </c>
      <c r="F275" s="71">
        <f>SUM(F276)</f>
        <v>148</v>
      </c>
      <c r="G275" s="28">
        <f t="shared" si="44"/>
        <v>148</v>
      </c>
      <c r="H275" s="28">
        <f t="shared" si="44"/>
        <v>148</v>
      </c>
      <c r="I275" s="22"/>
    </row>
    <row r="276" spans="1:9" s="10" customFormat="1" ht="12.75">
      <c r="A276" s="17" t="s">
        <v>912</v>
      </c>
      <c r="B276" s="27" t="s">
        <v>19</v>
      </c>
      <c r="C276" s="17" t="s">
        <v>836</v>
      </c>
      <c r="D276" s="17" t="s">
        <v>22</v>
      </c>
      <c r="E276" s="78" t="s">
        <v>367</v>
      </c>
      <c r="F276" s="71">
        <v>148</v>
      </c>
      <c r="G276" s="28">
        <v>148</v>
      </c>
      <c r="H276" s="28">
        <v>148</v>
      </c>
      <c r="I276" s="22"/>
    </row>
    <row r="277" spans="1:9" s="10" customFormat="1" ht="76.5">
      <c r="A277" s="17" t="s">
        <v>913</v>
      </c>
      <c r="B277" s="35" t="s">
        <v>498</v>
      </c>
      <c r="C277" s="17" t="s">
        <v>496</v>
      </c>
      <c r="D277" s="17"/>
      <c r="E277" s="78"/>
      <c r="F277" s="71">
        <f aca="true" t="shared" si="45" ref="F277:H278">SUM(F278)</f>
        <v>1532</v>
      </c>
      <c r="G277" s="28">
        <f t="shared" si="45"/>
        <v>1532</v>
      </c>
      <c r="H277" s="28">
        <f t="shared" si="45"/>
        <v>1532</v>
      </c>
      <c r="I277" s="22"/>
    </row>
    <row r="278" spans="1:9" s="10" customFormat="1" ht="12.75">
      <c r="A278" s="17" t="s">
        <v>914</v>
      </c>
      <c r="B278" s="27" t="s">
        <v>323</v>
      </c>
      <c r="C278" s="17" t="s">
        <v>496</v>
      </c>
      <c r="D278" s="17" t="s">
        <v>326</v>
      </c>
      <c r="E278" s="78" t="s">
        <v>396</v>
      </c>
      <c r="F278" s="71">
        <f t="shared" si="45"/>
        <v>1532</v>
      </c>
      <c r="G278" s="28">
        <f t="shared" si="45"/>
        <v>1532</v>
      </c>
      <c r="H278" s="28">
        <f t="shared" si="45"/>
        <v>1532</v>
      </c>
      <c r="I278" s="22"/>
    </row>
    <row r="279" spans="1:9" s="10" customFormat="1" ht="38.25">
      <c r="A279" s="17" t="s">
        <v>915</v>
      </c>
      <c r="B279" s="26" t="s">
        <v>9</v>
      </c>
      <c r="C279" s="17" t="s">
        <v>496</v>
      </c>
      <c r="D279" s="17" t="s">
        <v>374</v>
      </c>
      <c r="E279" s="78" t="s">
        <v>396</v>
      </c>
      <c r="F279" s="71">
        <v>1532</v>
      </c>
      <c r="G279" s="28">
        <v>1532</v>
      </c>
      <c r="H279" s="28">
        <v>1532</v>
      </c>
      <c r="I279" s="22"/>
    </row>
    <row r="280" spans="1:9" s="10" customFormat="1" ht="89.25">
      <c r="A280" s="17" t="s">
        <v>916</v>
      </c>
      <c r="B280" s="53" t="s">
        <v>1259</v>
      </c>
      <c r="C280" s="51" t="s">
        <v>1258</v>
      </c>
      <c r="D280" s="51"/>
      <c r="E280" s="51" t="s">
        <v>1245</v>
      </c>
      <c r="F280" s="82">
        <f aca="true" t="shared" si="46" ref="F280:H281">SUM(F281)</f>
        <v>779.8</v>
      </c>
      <c r="G280" s="82">
        <f t="shared" si="46"/>
        <v>0</v>
      </c>
      <c r="H280" s="82">
        <f t="shared" si="46"/>
        <v>0</v>
      </c>
      <c r="I280" s="22"/>
    </row>
    <row r="281" spans="1:9" s="10" customFormat="1" ht="25.5">
      <c r="A281" s="17" t="s">
        <v>917</v>
      </c>
      <c r="B281" s="53" t="s">
        <v>1243</v>
      </c>
      <c r="C281" s="51" t="s">
        <v>1258</v>
      </c>
      <c r="D281" s="51" t="s">
        <v>258</v>
      </c>
      <c r="E281" s="51" t="s">
        <v>1245</v>
      </c>
      <c r="F281" s="82">
        <f t="shared" si="46"/>
        <v>779.8</v>
      </c>
      <c r="G281" s="82">
        <f t="shared" si="46"/>
        <v>0</v>
      </c>
      <c r="H281" s="82">
        <f t="shared" si="46"/>
        <v>0</v>
      </c>
      <c r="I281" s="22"/>
    </row>
    <row r="282" spans="1:9" s="10" customFormat="1" ht="76.5">
      <c r="A282" s="17" t="s">
        <v>178</v>
      </c>
      <c r="B282" s="53" t="s">
        <v>1244</v>
      </c>
      <c r="C282" s="51" t="s">
        <v>1258</v>
      </c>
      <c r="D282" s="51" t="s">
        <v>962</v>
      </c>
      <c r="E282" s="51" t="s">
        <v>1245</v>
      </c>
      <c r="F282" s="82">
        <v>779.8</v>
      </c>
      <c r="G282" s="28">
        <v>0</v>
      </c>
      <c r="H282" s="28">
        <v>0</v>
      </c>
      <c r="I282" s="22"/>
    </row>
    <row r="283" spans="1:9" s="10" customFormat="1" ht="89.25">
      <c r="A283" s="17" t="s">
        <v>179</v>
      </c>
      <c r="B283" s="53" t="s">
        <v>1260</v>
      </c>
      <c r="C283" s="51" t="s">
        <v>1261</v>
      </c>
      <c r="D283" s="51"/>
      <c r="E283" s="51" t="s">
        <v>1245</v>
      </c>
      <c r="F283" s="82">
        <f aca="true" t="shared" si="47" ref="F283:H284">SUM(F284)</f>
        <v>1.6</v>
      </c>
      <c r="G283" s="82">
        <f t="shared" si="47"/>
        <v>0</v>
      </c>
      <c r="H283" s="82">
        <f t="shared" si="47"/>
        <v>0</v>
      </c>
      <c r="I283" s="22"/>
    </row>
    <row r="284" spans="1:9" s="10" customFormat="1" ht="25.5">
      <c r="A284" s="17" t="s">
        <v>180</v>
      </c>
      <c r="B284" s="53" t="s">
        <v>1243</v>
      </c>
      <c r="C284" s="51" t="s">
        <v>1261</v>
      </c>
      <c r="D284" s="51" t="s">
        <v>258</v>
      </c>
      <c r="E284" s="51" t="s">
        <v>1245</v>
      </c>
      <c r="F284" s="82">
        <f t="shared" si="47"/>
        <v>1.6</v>
      </c>
      <c r="G284" s="82">
        <f t="shared" si="47"/>
        <v>0</v>
      </c>
      <c r="H284" s="82">
        <f t="shared" si="47"/>
        <v>0</v>
      </c>
      <c r="I284" s="22"/>
    </row>
    <row r="285" spans="1:9" s="10" customFormat="1" ht="76.5">
      <c r="A285" s="17" t="s">
        <v>692</v>
      </c>
      <c r="B285" s="53" t="s">
        <v>1244</v>
      </c>
      <c r="C285" s="51" t="s">
        <v>1261</v>
      </c>
      <c r="D285" s="51" t="s">
        <v>962</v>
      </c>
      <c r="E285" s="51" t="s">
        <v>1245</v>
      </c>
      <c r="F285" s="82">
        <v>1.6</v>
      </c>
      <c r="G285" s="28">
        <v>0</v>
      </c>
      <c r="H285" s="28">
        <v>0</v>
      </c>
      <c r="I285" s="22"/>
    </row>
    <row r="286" spans="1:9" s="10" customFormat="1" ht="38.25">
      <c r="A286" s="17" t="s">
        <v>693</v>
      </c>
      <c r="B286" s="19" t="s">
        <v>370</v>
      </c>
      <c r="C286" s="20" t="s">
        <v>499</v>
      </c>
      <c r="D286" s="20"/>
      <c r="E286" s="76"/>
      <c r="F286" s="73">
        <f>F287+F312+F316+F308</f>
        <v>3089.1000000000004</v>
      </c>
      <c r="G286" s="39">
        <f>G287+G312+G316+G308</f>
        <v>1963.6</v>
      </c>
      <c r="H286" s="39">
        <f>H287+H312+H316+H308</f>
        <v>1863.6</v>
      </c>
      <c r="I286" s="22"/>
    </row>
    <row r="287" spans="1:9" s="10" customFormat="1" ht="51">
      <c r="A287" s="17" t="s">
        <v>694</v>
      </c>
      <c r="B287" s="23" t="s">
        <v>371</v>
      </c>
      <c r="C287" s="24" t="s">
        <v>500</v>
      </c>
      <c r="D287" s="24"/>
      <c r="E287" s="77"/>
      <c r="F287" s="72">
        <f>F288+F291+F294+F299+F302+F305</f>
        <v>3024.1000000000004</v>
      </c>
      <c r="G287" s="37">
        <f>G288+G291+G294</f>
        <v>1963.6</v>
      </c>
      <c r="H287" s="37">
        <f>H288+H291+H294</f>
        <v>1863.6</v>
      </c>
      <c r="I287" s="22"/>
    </row>
    <row r="288" spans="1:9" s="10" customFormat="1" ht="102">
      <c r="A288" s="17" t="s">
        <v>181</v>
      </c>
      <c r="B288" s="26" t="s">
        <v>372</v>
      </c>
      <c r="C288" s="17" t="s">
        <v>501</v>
      </c>
      <c r="D288" s="17"/>
      <c r="E288" s="78"/>
      <c r="F288" s="71">
        <f aca="true" t="shared" si="48" ref="F288:H289">F289</f>
        <v>70</v>
      </c>
      <c r="G288" s="28">
        <f t="shared" si="48"/>
        <v>50</v>
      </c>
      <c r="H288" s="28">
        <f t="shared" si="48"/>
        <v>0</v>
      </c>
      <c r="I288" s="22"/>
    </row>
    <row r="289" spans="1:9" s="10" customFormat="1" ht="25.5">
      <c r="A289" s="17" t="s">
        <v>182</v>
      </c>
      <c r="B289" s="26" t="s">
        <v>20</v>
      </c>
      <c r="C289" s="17" t="s">
        <v>501</v>
      </c>
      <c r="D289" s="17" t="s">
        <v>15</v>
      </c>
      <c r="E289" s="78" t="s">
        <v>384</v>
      </c>
      <c r="F289" s="71">
        <f t="shared" si="48"/>
        <v>70</v>
      </c>
      <c r="G289" s="28">
        <f t="shared" si="48"/>
        <v>50</v>
      </c>
      <c r="H289" s="28">
        <f t="shared" si="48"/>
        <v>0</v>
      </c>
      <c r="I289" s="22"/>
    </row>
    <row r="290" spans="1:9" s="10" customFormat="1" ht="25.5">
      <c r="A290" s="17" t="s">
        <v>183</v>
      </c>
      <c r="B290" s="26" t="s">
        <v>21</v>
      </c>
      <c r="C290" s="17" t="s">
        <v>501</v>
      </c>
      <c r="D290" s="17" t="s">
        <v>10</v>
      </c>
      <c r="E290" s="78" t="s">
        <v>384</v>
      </c>
      <c r="F290" s="71">
        <v>70</v>
      </c>
      <c r="G290" s="28">
        <v>50</v>
      </c>
      <c r="H290" s="28">
        <v>0</v>
      </c>
      <c r="I290" s="22"/>
    </row>
    <row r="291" spans="1:9" s="10" customFormat="1" ht="114.75">
      <c r="A291" s="17" t="s">
        <v>184</v>
      </c>
      <c r="B291" s="26" t="s">
        <v>1</v>
      </c>
      <c r="C291" s="17" t="s">
        <v>502</v>
      </c>
      <c r="D291" s="17"/>
      <c r="E291" s="78"/>
      <c r="F291" s="71">
        <f aca="true" t="shared" si="49" ref="F291:H292">F292</f>
        <v>70</v>
      </c>
      <c r="G291" s="28">
        <f t="shared" si="49"/>
        <v>50</v>
      </c>
      <c r="H291" s="28">
        <f t="shared" si="49"/>
        <v>0</v>
      </c>
      <c r="I291" s="22"/>
    </row>
    <row r="292" spans="1:9" s="10" customFormat="1" ht="25.5">
      <c r="A292" s="17" t="s">
        <v>185</v>
      </c>
      <c r="B292" s="26" t="s">
        <v>20</v>
      </c>
      <c r="C292" s="17" t="s">
        <v>502</v>
      </c>
      <c r="D292" s="17" t="s">
        <v>15</v>
      </c>
      <c r="E292" s="78" t="s">
        <v>384</v>
      </c>
      <c r="F292" s="71">
        <f t="shared" si="49"/>
        <v>70</v>
      </c>
      <c r="G292" s="28">
        <f t="shared" si="49"/>
        <v>50</v>
      </c>
      <c r="H292" s="28">
        <f t="shared" si="49"/>
        <v>0</v>
      </c>
      <c r="I292" s="22"/>
    </row>
    <row r="293" spans="1:9" s="10" customFormat="1" ht="25.5">
      <c r="A293" s="17" t="s">
        <v>186</v>
      </c>
      <c r="B293" s="26" t="s">
        <v>21</v>
      </c>
      <c r="C293" s="17" t="s">
        <v>502</v>
      </c>
      <c r="D293" s="17" t="s">
        <v>10</v>
      </c>
      <c r="E293" s="78" t="s">
        <v>384</v>
      </c>
      <c r="F293" s="71">
        <v>70</v>
      </c>
      <c r="G293" s="28">
        <v>50</v>
      </c>
      <c r="H293" s="28">
        <v>0</v>
      </c>
      <c r="I293" s="22"/>
    </row>
    <row r="294" spans="1:9" s="10" customFormat="1" ht="114.75">
      <c r="A294" s="17" t="s">
        <v>187</v>
      </c>
      <c r="B294" s="26" t="s">
        <v>2</v>
      </c>
      <c r="C294" s="17" t="s">
        <v>503</v>
      </c>
      <c r="D294" s="17"/>
      <c r="E294" s="78"/>
      <c r="F294" s="71">
        <f>F295+F297</f>
        <v>1861.9</v>
      </c>
      <c r="G294" s="28">
        <f>G295+G297</f>
        <v>1863.6</v>
      </c>
      <c r="H294" s="28">
        <f>H295+H297</f>
        <v>1863.6</v>
      </c>
      <c r="I294" s="22"/>
    </row>
    <row r="295" spans="1:9" s="10" customFormat="1" ht="51">
      <c r="A295" s="17" t="s">
        <v>188</v>
      </c>
      <c r="B295" s="27" t="s">
        <v>52</v>
      </c>
      <c r="C295" s="17" t="s">
        <v>503</v>
      </c>
      <c r="D295" s="17" t="s">
        <v>49</v>
      </c>
      <c r="E295" s="78" t="s">
        <v>384</v>
      </c>
      <c r="F295" s="71">
        <f>F296</f>
        <v>1851.9</v>
      </c>
      <c r="G295" s="28">
        <f>G296</f>
        <v>1853.6</v>
      </c>
      <c r="H295" s="28">
        <f>H296</f>
        <v>1853.6</v>
      </c>
      <c r="I295" s="22"/>
    </row>
    <row r="296" spans="1:9" s="10" customFormat="1" ht="12.75">
      <c r="A296" s="17" t="s">
        <v>189</v>
      </c>
      <c r="B296" s="27" t="s">
        <v>53</v>
      </c>
      <c r="C296" s="17" t="s">
        <v>503</v>
      </c>
      <c r="D296" s="17" t="s">
        <v>50</v>
      </c>
      <c r="E296" s="78" t="s">
        <v>384</v>
      </c>
      <c r="F296" s="71">
        <v>1851.9</v>
      </c>
      <c r="G296" s="28">
        <v>1853.6</v>
      </c>
      <c r="H296" s="28">
        <v>1853.6</v>
      </c>
      <c r="I296" s="22"/>
    </row>
    <row r="297" spans="1:9" s="10" customFormat="1" ht="25.5">
      <c r="A297" s="17" t="s">
        <v>695</v>
      </c>
      <c r="B297" s="26" t="s">
        <v>20</v>
      </c>
      <c r="C297" s="17" t="s">
        <v>503</v>
      </c>
      <c r="D297" s="17" t="s">
        <v>15</v>
      </c>
      <c r="E297" s="78" t="s">
        <v>384</v>
      </c>
      <c r="F297" s="71">
        <f>F298</f>
        <v>10</v>
      </c>
      <c r="G297" s="28">
        <f>G298</f>
        <v>10</v>
      </c>
      <c r="H297" s="28">
        <f>H298</f>
        <v>10</v>
      </c>
      <c r="I297" s="22"/>
    </row>
    <row r="298" spans="1:9" s="10" customFormat="1" ht="25.5">
      <c r="A298" s="17" t="s">
        <v>696</v>
      </c>
      <c r="B298" s="26" t="s">
        <v>21</v>
      </c>
      <c r="C298" s="17" t="s">
        <v>503</v>
      </c>
      <c r="D298" s="17" t="s">
        <v>10</v>
      </c>
      <c r="E298" s="78" t="s">
        <v>384</v>
      </c>
      <c r="F298" s="71">
        <v>10</v>
      </c>
      <c r="G298" s="28">
        <v>10</v>
      </c>
      <c r="H298" s="28">
        <v>10</v>
      </c>
      <c r="I298" s="22"/>
    </row>
    <row r="299" spans="1:9" s="10" customFormat="1" ht="140.25">
      <c r="A299" s="17" t="s">
        <v>697</v>
      </c>
      <c r="B299" s="58" t="s">
        <v>1024</v>
      </c>
      <c r="C299" s="51" t="s">
        <v>1023</v>
      </c>
      <c r="D299" s="51"/>
      <c r="E299" s="78" t="s">
        <v>384</v>
      </c>
      <c r="F299" s="71">
        <f aca="true" t="shared" si="50" ref="F299:H300">SUM(F300)</f>
        <v>1.7</v>
      </c>
      <c r="G299" s="28">
        <f t="shared" si="50"/>
        <v>0</v>
      </c>
      <c r="H299" s="28">
        <f t="shared" si="50"/>
        <v>0</v>
      </c>
      <c r="I299" s="22"/>
    </row>
    <row r="300" spans="1:9" s="10" customFormat="1" ht="51">
      <c r="A300" s="17" t="s">
        <v>698</v>
      </c>
      <c r="B300" s="27" t="s">
        <v>52</v>
      </c>
      <c r="C300" s="51" t="s">
        <v>1023</v>
      </c>
      <c r="D300" s="17" t="s">
        <v>49</v>
      </c>
      <c r="E300" s="78" t="s">
        <v>384</v>
      </c>
      <c r="F300" s="71">
        <f t="shared" si="50"/>
        <v>1.7</v>
      </c>
      <c r="G300" s="28">
        <f t="shared" si="50"/>
        <v>0</v>
      </c>
      <c r="H300" s="28">
        <f>SUM(H301)</f>
        <v>0</v>
      </c>
      <c r="I300" s="22"/>
    </row>
    <row r="301" spans="1:9" s="10" customFormat="1" ht="12.75">
      <c r="A301" s="17" t="s">
        <v>699</v>
      </c>
      <c r="B301" s="27" t="s">
        <v>53</v>
      </c>
      <c r="C301" s="51" t="s">
        <v>1023</v>
      </c>
      <c r="D301" s="17" t="s">
        <v>50</v>
      </c>
      <c r="E301" s="78" t="s">
        <v>384</v>
      </c>
      <c r="F301" s="71">
        <v>1.7</v>
      </c>
      <c r="G301" s="28">
        <v>0</v>
      </c>
      <c r="H301" s="28">
        <v>0</v>
      </c>
      <c r="I301" s="22"/>
    </row>
    <row r="302" spans="1:9" s="10" customFormat="1" ht="114.75">
      <c r="A302" s="17" t="s">
        <v>700</v>
      </c>
      <c r="B302" s="58" t="s">
        <v>1028</v>
      </c>
      <c r="C302" s="54" t="s">
        <v>1029</v>
      </c>
      <c r="D302" s="51"/>
      <c r="E302" s="79" t="s">
        <v>1027</v>
      </c>
      <c r="F302" s="71">
        <f aca="true" t="shared" si="51" ref="F302:H303">SUM(F303)</f>
        <v>179.1</v>
      </c>
      <c r="G302" s="28">
        <f t="shared" si="51"/>
        <v>0</v>
      </c>
      <c r="H302" s="28">
        <f t="shared" si="51"/>
        <v>0</v>
      </c>
      <c r="I302" s="22"/>
    </row>
    <row r="303" spans="1:9" s="10" customFormat="1" ht="12.75">
      <c r="A303" s="17" t="s">
        <v>190</v>
      </c>
      <c r="B303" s="52" t="s">
        <v>18</v>
      </c>
      <c r="C303" s="54" t="s">
        <v>1029</v>
      </c>
      <c r="D303" s="51" t="s">
        <v>23</v>
      </c>
      <c r="E303" s="79" t="s">
        <v>1027</v>
      </c>
      <c r="F303" s="71">
        <f t="shared" si="51"/>
        <v>179.1</v>
      </c>
      <c r="G303" s="28">
        <f t="shared" si="51"/>
        <v>0</v>
      </c>
      <c r="H303" s="28">
        <f>SUM(H304)</f>
        <v>0</v>
      </c>
      <c r="I303" s="22"/>
    </row>
    <row r="304" spans="1:9" s="10" customFormat="1" ht="12.75">
      <c r="A304" s="17" t="s">
        <v>191</v>
      </c>
      <c r="B304" s="52" t="s">
        <v>425</v>
      </c>
      <c r="C304" s="54" t="s">
        <v>1029</v>
      </c>
      <c r="D304" s="51" t="s">
        <v>426</v>
      </c>
      <c r="E304" s="79" t="s">
        <v>1027</v>
      </c>
      <c r="F304" s="71">
        <v>179.1</v>
      </c>
      <c r="G304" s="28">
        <v>0</v>
      </c>
      <c r="H304" s="28">
        <v>0</v>
      </c>
      <c r="I304" s="22"/>
    </row>
    <row r="305" spans="1:9" s="10" customFormat="1" ht="140.25">
      <c r="A305" s="17" t="s">
        <v>701</v>
      </c>
      <c r="B305" s="58" t="s">
        <v>1026</v>
      </c>
      <c r="C305" s="51" t="s">
        <v>1025</v>
      </c>
      <c r="D305" s="51"/>
      <c r="E305" s="78" t="s">
        <v>384</v>
      </c>
      <c r="F305" s="71">
        <f aca="true" t="shared" si="52" ref="F305:H306">SUM(F306)</f>
        <v>841.4</v>
      </c>
      <c r="G305" s="28">
        <f t="shared" si="52"/>
        <v>0</v>
      </c>
      <c r="H305" s="28">
        <f t="shared" si="52"/>
        <v>0</v>
      </c>
      <c r="I305" s="22"/>
    </row>
    <row r="306" spans="1:9" s="10" customFormat="1" ht="51">
      <c r="A306" s="17" t="s">
        <v>702</v>
      </c>
      <c r="B306" s="27" t="s">
        <v>52</v>
      </c>
      <c r="C306" s="51" t="s">
        <v>1025</v>
      </c>
      <c r="D306" s="17" t="s">
        <v>49</v>
      </c>
      <c r="E306" s="78" t="s">
        <v>384</v>
      </c>
      <c r="F306" s="71">
        <f t="shared" si="52"/>
        <v>841.4</v>
      </c>
      <c r="G306" s="28">
        <f t="shared" si="52"/>
        <v>0</v>
      </c>
      <c r="H306" s="28">
        <f t="shared" si="52"/>
        <v>0</v>
      </c>
      <c r="I306" s="22"/>
    </row>
    <row r="307" spans="1:9" s="10" customFormat="1" ht="12.75">
      <c r="A307" s="17" t="s">
        <v>703</v>
      </c>
      <c r="B307" s="27" t="s">
        <v>53</v>
      </c>
      <c r="C307" s="51" t="s">
        <v>1025</v>
      </c>
      <c r="D307" s="17" t="s">
        <v>50</v>
      </c>
      <c r="E307" s="78" t="s">
        <v>384</v>
      </c>
      <c r="F307" s="71">
        <v>841.4</v>
      </c>
      <c r="G307" s="28">
        <v>0</v>
      </c>
      <c r="H307" s="28">
        <v>0</v>
      </c>
      <c r="I307" s="22"/>
    </row>
    <row r="308" spans="1:9" s="10" customFormat="1" ht="25.5">
      <c r="A308" s="17" t="s">
        <v>192</v>
      </c>
      <c r="B308" s="23" t="s">
        <v>504</v>
      </c>
      <c r="C308" s="24" t="s">
        <v>506</v>
      </c>
      <c r="D308" s="24"/>
      <c r="E308" s="77"/>
      <c r="F308" s="72">
        <f aca="true" t="shared" si="53" ref="F308:H310">SUM(F309)</f>
        <v>35</v>
      </c>
      <c r="G308" s="37">
        <f t="shared" si="53"/>
        <v>0</v>
      </c>
      <c r="H308" s="37">
        <f t="shared" si="53"/>
        <v>0</v>
      </c>
      <c r="I308" s="22"/>
    </row>
    <row r="309" spans="1:9" s="10" customFormat="1" ht="89.25">
      <c r="A309" s="17" t="s">
        <v>430</v>
      </c>
      <c r="B309" s="26" t="s">
        <v>505</v>
      </c>
      <c r="C309" s="17" t="s">
        <v>507</v>
      </c>
      <c r="D309" s="17"/>
      <c r="E309" s="78"/>
      <c r="F309" s="71">
        <f t="shared" si="53"/>
        <v>35</v>
      </c>
      <c r="G309" s="28">
        <f t="shared" si="53"/>
        <v>0</v>
      </c>
      <c r="H309" s="28">
        <f t="shared" si="53"/>
        <v>0</v>
      </c>
      <c r="I309" s="22"/>
    </row>
    <row r="310" spans="1:9" s="10" customFormat="1" ht="25.5">
      <c r="A310" s="17" t="s">
        <v>193</v>
      </c>
      <c r="B310" s="26" t="s">
        <v>20</v>
      </c>
      <c r="C310" s="17" t="s">
        <v>507</v>
      </c>
      <c r="D310" s="17" t="s">
        <v>15</v>
      </c>
      <c r="E310" s="78" t="s">
        <v>384</v>
      </c>
      <c r="F310" s="71">
        <f t="shared" si="53"/>
        <v>35</v>
      </c>
      <c r="G310" s="28">
        <f t="shared" si="53"/>
        <v>0</v>
      </c>
      <c r="H310" s="28">
        <f t="shared" si="53"/>
        <v>0</v>
      </c>
      <c r="I310" s="22"/>
    </row>
    <row r="311" spans="1:9" s="10" customFormat="1" ht="25.5">
      <c r="A311" s="17" t="s">
        <v>194</v>
      </c>
      <c r="B311" s="26" t="s">
        <v>21</v>
      </c>
      <c r="C311" s="17" t="s">
        <v>507</v>
      </c>
      <c r="D311" s="17" t="s">
        <v>10</v>
      </c>
      <c r="E311" s="78" t="s">
        <v>384</v>
      </c>
      <c r="F311" s="71">
        <v>35</v>
      </c>
      <c r="G311" s="28">
        <v>0</v>
      </c>
      <c r="H311" s="28">
        <v>0</v>
      </c>
      <c r="I311" s="22"/>
    </row>
    <row r="312" spans="1:9" s="10" customFormat="1" ht="25.5">
      <c r="A312" s="17" t="s">
        <v>195</v>
      </c>
      <c r="B312" s="23" t="s">
        <v>383</v>
      </c>
      <c r="C312" s="24" t="s">
        <v>508</v>
      </c>
      <c r="D312" s="24"/>
      <c r="E312" s="77" t="s">
        <v>385</v>
      </c>
      <c r="F312" s="72">
        <f aca="true" t="shared" si="54" ref="F312:H314">F313</f>
        <v>20</v>
      </c>
      <c r="G312" s="37">
        <f t="shared" si="54"/>
        <v>0</v>
      </c>
      <c r="H312" s="37">
        <f t="shared" si="54"/>
        <v>0</v>
      </c>
      <c r="I312" s="22"/>
    </row>
    <row r="313" spans="1:9" s="10" customFormat="1" ht="63.75">
      <c r="A313" s="17" t="s">
        <v>196</v>
      </c>
      <c r="B313" s="26" t="s">
        <v>6</v>
      </c>
      <c r="C313" s="17" t="s">
        <v>509</v>
      </c>
      <c r="D313" s="17"/>
      <c r="E313" s="78" t="s">
        <v>385</v>
      </c>
      <c r="F313" s="71">
        <f t="shared" si="54"/>
        <v>20</v>
      </c>
      <c r="G313" s="28">
        <f t="shared" si="54"/>
        <v>0</v>
      </c>
      <c r="H313" s="28">
        <f t="shared" si="54"/>
        <v>0</v>
      </c>
      <c r="I313" s="22"/>
    </row>
    <row r="314" spans="1:9" s="11" customFormat="1" ht="25.5">
      <c r="A314" s="17" t="s">
        <v>197</v>
      </c>
      <c r="B314" s="26" t="s">
        <v>20</v>
      </c>
      <c r="C314" s="17" t="s">
        <v>509</v>
      </c>
      <c r="D314" s="17" t="s">
        <v>15</v>
      </c>
      <c r="E314" s="78" t="s">
        <v>385</v>
      </c>
      <c r="F314" s="71">
        <f t="shared" si="54"/>
        <v>20</v>
      </c>
      <c r="G314" s="28">
        <f t="shared" si="54"/>
        <v>0</v>
      </c>
      <c r="H314" s="28">
        <f t="shared" si="54"/>
        <v>0</v>
      </c>
      <c r="I314" s="31"/>
    </row>
    <row r="315" spans="1:9" s="9" customFormat="1" ht="25.5">
      <c r="A315" s="17" t="s">
        <v>198</v>
      </c>
      <c r="B315" s="26" t="s">
        <v>21</v>
      </c>
      <c r="C315" s="17" t="s">
        <v>509</v>
      </c>
      <c r="D315" s="17" t="s">
        <v>10</v>
      </c>
      <c r="E315" s="78" t="s">
        <v>385</v>
      </c>
      <c r="F315" s="71">
        <v>20</v>
      </c>
      <c r="G315" s="28">
        <v>0</v>
      </c>
      <c r="H315" s="28">
        <v>0</v>
      </c>
      <c r="I315" s="30"/>
    </row>
    <row r="316" spans="1:9" s="10" customFormat="1" ht="51">
      <c r="A316" s="17" t="s">
        <v>199</v>
      </c>
      <c r="B316" s="23" t="s">
        <v>3</v>
      </c>
      <c r="C316" s="24" t="s">
        <v>510</v>
      </c>
      <c r="D316" s="24"/>
      <c r="E316" s="77" t="s">
        <v>384</v>
      </c>
      <c r="F316" s="72">
        <f aca="true" t="shared" si="55" ref="F316:H318">F317</f>
        <v>10</v>
      </c>
      <c r="G316" s="37">
        <f t="shared" si="55"/>
        <v>0</v>
      </c>
      <c r="H316" s="37">
        <f t="shared" si="55"/>
        <v>0</v>
      </c>
      <c r="I316" s="22"/>
    </row>
    <row r="317" spans="1:9" s="10" customFormat="1" ht="114.75">
      <c r="A317" s="17" t="s">
        <v>200</v>
      </c>
      <c r="B317" s="26" t="s">
        <v>382</v>
      </c>
      <c r="C317" s="17" t="s">
        <v>511</v>
      </c>
      <c r="D317" s="17"/>
      <c r="E317" s="78" t="s">
        <v>384</v>
      </c>
      <c r="F317" s="71">
        <f t="shared" si="55"/>
        <v>10</v>
      </c>
      <c r="G317" s="28">
        <f t="shared" si="55"/>
        <v>0</v>
      </c>
      <c r="H317" s="28">
        <f t="shared" si="55"/>
        <v>0</v>
      </c>
      <c r="I317" s="22"/>
    </row>
    <row r="318" spans="1:9" s="10" customFormat="1" ht="25.5">
      <c r="A318" s="17" t="s">
        <v>201</v>
      </c>
      <c r="B318" s="26" t="s">
        <v>20</v>
      </c>
      <c r="C318" s="17" t="s">
        <v>511</v>
      </c>
      <c r="D318" s="17" t="s">
        <v>15</v>
      </c>
      <c r="E318" s="78" t="s">
        <v>384</v>
      </c>
      <c r="F318" s="71">
        <f t="shared" si="55"/>
        <v>10</v>
      </c>
      <c r="G318" s="28">
        <f t="shared" si="55"/>
        <v>0</v>
      </c>
      <c r="H318" s="28">
        <f t="shared" si="55"/>
        <v>0</v>
      </c>
      <c r="I318" s="22"/>
    </row>
    <row r="319" spans="1:9" s="10" customFormat="1" ht="25.5">
      <c r="A319" s="17" t="s">
        <v>432</v>
      </c>
      <c r="B319" s="26" t="s">
        <v>21</v>
      </c>
      <c r="C319" s="17" t="s">
        <v>511</v>
      </c>
      <c r="D319" s="17" t="s">
        <v>10</v>
      </c>
      <c r="E319" s="78" t="s">
        <v>384</v>
      </c>
      <c r="F319" s="71">
        <v>10</v>
      </c>
      <c r="G319" s="28">
        <v>0</v>
      </c>
      <c r="H319" s="28">
        <v>0</v>
      </c>
      <c r="I319" s="22"/>
    </row>
    <row r="320" spans="1:9" s="10" customFormat="1" ht="25.5">
      <c r="A320" s="17" t="s">
        <v>202</v>
      </c>
      <c r="B320" s="19" t="s">
        <v>764</v>
      </c>
      <c r="C320" s="20" t="s">
        <v>518</v>
      </c>
      <c r="D320" s="20"/>
      <c r="E320" s="76"/>
      <c r="F320" s="73">
        <f>F321+F334+F362+F381</f>
        <v>65407.3</v>
      </c>
      <c r="G320" s="39">
        <f>G321+G334+G362+G381</f>
        <v>62086.4</v>
      </c>
      <c r="H320" s="39">
        <f>H321+H334+H362+H381</f>
        <v>62086.4</v>
      </c>
      <c r="I320" s="22"/>
    </row>
    <row r="321" spans="1:9" s="11" customFormat="1" ht="12.75">
      <c r="A321" s="17" t="s">
        <v>918</v>
      </c>
      <c r="B321" s="23" t="s">
        <v>405</v>
      </c>
      <c r="C321" s="24" t="s">
        <v>520</v>
      </c>
      <c r="D321" s="24"/>
      <c r="E321" s="77"/>
      <c r="F321" s="72">
        <f>F322+F325+F328+F331</f>
        <v>11917.4</v>
      </c>
      <c r="G321" s="37">
        <f>G322+G325</f>
        <v>10560</v>
      </c>
      <c r="H321" s="37">
        <f>H322+H325</f>
        <v>10560</v>
      </c>
      <c r="I321" s="31"/>
    </row>
    <row r="322" spans="1:9" s="9" customFormat="1" ht="63.75">
      <c r="A322" s="17" t="s">
        <v>919</v>
      </c>
      <c r="B322" s="26" t="s">
        <v>416</v>
      </c>
      <c r="C322" s="17" t="s">
        <v>521</v>
      </c>
      <c r="D322" s="17"/>
      <c r="E322" s="78"/>
      <c r="F322" s="71">
        <f aca="true" t="shared" si="56" ref="F322:H323">F323</f>
        <v>10560</v>
      </c>
      <c r="G322" s="28">
        <f t="shared" si="56"/>
        <v>10560</v>
      </c>
      <c r="H322" s="28">
        <f t="shared" si="56"/>
        <v>10560</v>
      </c>
      <c r="I322" s="30"/>
    </row>
    <row r="323" spans="1:9" s="10" customFormat="1" ht="25.5">
      <c r="A323" s="17" t="s">
        <v>920</v>
      </c>
      <c r="B323" s="26" t="s">
        <v>379</v>
      </c>
      <c r="C323" s="17" t="s">
        <v>521</v>
      </c>
      <c r="D323" s="17" t="s">
        <v>35</v>
      </c>
      <c r="E323" s="78" t="s">
        <v>404</v>
      </c>
      <c r="F323" s="71">
        <f t="shared" si="56"/>
        <v>10560</v>
      </c>
      <c r="G323" s="28">
        <f t="shared" si="56"/>
        <v>10560</v>
      </c>
      <c r="H323" s="28">
        <f t="shared" si="56"/>
        <v>10560</v>
      </c>
      <c r="I323" s="22"/>
    </row>
    <row r="324" spans="1:9" s="10" customFormat="1" ht="12.75">
      <c r="A324" s="17" t="s">
        <v>203</v>
      </c>
      <c r="B324" s="26" t="s">
        <v>37</v>
      </c>
      <c r="C324" s="17" t="s">
        <v>521</v>
      </c>
      <c r="D324" s="17" t="s">
        <v>36</v>
      </c>
      <c r="E324" s="78" t="s">
        <v>404</v>
      </c>
      <c r="F324" s="71">
        <v>10560</v>
      </c>
      <c r="G324" s="28">
        <v>10560</v>
      </c>
      <c r="H324" s="28">
        <v>10560</v>
      </c>
      <c r="I324" s="22"/>
    </row>
    <row r="325" spans="1:9" s="10" customFormat="1" ht="89.25">
      <c r="A325" s="17" t="s">
        <v>204</v>
      </c>
      <c r="B325" s="26" t="s">
        <v>523</v>
      </c>
      <c r="C325" s="17" t="s">
        <v>522</v>
      </c>
      <c r="D325" s="17"/>
      <c r="E325" s="78"/>
      <c r="F325" s="71">
        <f aca="true" t="shared" si="57" ref="F325:H326">SUM(F326)</f>
        <v>746.4</v>
      </c>
      <c r="G325" s="28">
        <f t="shared" si="57"/>
        <v>0</v>
      </c>
      <c r="H325" s="28">
        <f t="shared" si="57"/>
        <v>0</v>
      </c>
      <c r="I325" s="22"/>
    </row>
    <row r="326" spans="1:9" s="10" customFormat="1" ht="25.5">
      <c r="A326" s="17" t="s">
        <v>205</v>
      </c>
      <c r="B326" s="26" t="s">
        <v>379</v>
      </c>
      <c r="C326" s="17" t="s">
        <v>522</v>
      </c>
      <c r="D326" s="17" t="s">
        <v>35</v>
      </c>
      <c r="E326" s="78" t="s">
        <v>404</v>
      </c>
      <c r="F326" s="71">
        <f t="shared" si="57"/>
        <v>746.4</v>
      </c>
      <c r="G326" s="28">
        <f t="shared" si="57"/>
        <v>0</v>
      </c>
      <c r="H326" s="28">
        <f t="shared" si="57"/>
        <v>0</v>
      </c>
      <c r="I326" s="22"/>
    </row>
    <row r="327" spans="1:9" s="10" customFormat="1" ht="12.75">
      <c r="A327" s="17" t="s">
        <v>206</v>
      </c>
      <c r="B327" s="26" t="s">
        <v>37</v>
      </c>
      <c r="C327" s="17" t="s">
        <v>522</v>
      </c>
      <c r="D327" s="17" t="s">
        <v>36</v>
      </c>
      <c r="E327" s="78" t="s">
        <v>404</v>
      </c>
      <c r="F327" s="71">
        <v>746.4</v>
      </c>
      <c r="G327" s="28">
        <v>0</v>
      </c>
      <c r="H327" s="28">
        <v>0</v>
      </c>
      <c r="I327" s="22"/>
    </row>
    <row r="328" spans="1:9" s="10" customFormat="1" ht="102">
      <c r="A328" s="17" t="s">
        <v>207</v>
      </c>
      <c r="B328" s="53" t="s">
        <v>1031</v>
      </c>
      <c r="C328" s="51" t="s">
        <v>1030</v>
      </c>
      <c r="D328" s="17"/>
      <c r="E328" s="78" t="s">
        <v>404</v>
      </c>
      <c r="F328" s="71">
        <f aca="true" t="shared" si="58" ref="F328:H329">SUM(F329)</f>
        <v>51</v>
      </c>
      <c r="G328" s="28">
        <f t="shared" si="58"/>
        <v>0</v>
      </c>
      <c r="H328" s="28">
        <f t="shared" si="58"/>
        <v>0</v>
      </c>
      <c r="I328" s="22"/>
    </row>
    <row r="329" spans="1:9" s="10" customFormat="1" ht="25.5">
      <c r="A329" s="17" t="s">
        <v>363</v>
      </c>
      <c r="B329" s="53" t="s">
        <v>379</v>
      </c>
      <c r="C329" s="51" t="s">
        <v>1030</v>
      </c>
      <c r="D329" s="17" t="s">
        <v>35</v>
      </c>
      <c r="E329" s="78" t="s">
        <v>404</v>
      </c>
      <c r="F329" s="71">
        <f t="shared" si="58"/>
        <v>51</v>
      </c>
      <c r="G329" s="28">
        <f t="shared" si="58"/>
        <v>0</v>
      </c>
      <c r="H329" s="28">
        <f>SUM(H330)</f>
        <v>0</v>
      </c>
      <c r="I329" s="22"/>
    </row>
    <row r="330" spans="1:9" s="10" customFormat="1" ht="12.75">
      <c r="A330" s="17" t="s">
        <v>208</v>
      </c>
      <c r="B330" s="53" t="s">
        <v>37</v>
      </c>
      <c r="C330" s="51" t="s">
        <v>1030</v>
      </c>
      <c r="D330" s="17" t="s">
        <v>36</v>
      </c>
      <c r="E330" s="78" t="s">
        <v>404</v>
      </c>
      <c r="F330" s="71">
        <v>51</v>
      </c>
      <c r="G330" s="28">
        <v>0</v>
      </c>
      <c r="H330" s="28">
        <v>0</v>
      </c>
      <c r="I330" s="22"/>
    </row>
    <row r="331" spans="1:9" s="10" customFormat="1" ht="63.75">
      <c r="A331" s="17" t="s">
        <v>209</v>
      </c>
      <c r="B331" s="59" t="s">
        <v>1033</v>
      </c>
      <c r="C331" s="51" t="s">
        <v>1032</v>
      </c>
      <c r="D331" s="17"/>
      <c r="E331" s="78" t="s">
        <v>404</v>
      </c>
      <c r="F331" s="71">
        <f aca="true" t="shared" si="59" ref="F331:H332">SUM(F332)</f>
        <v>560</v>
      </c>
      <c r="G331" s="28">
        <f t="shared" si="59"/>
        <v>0</v>
      </c>
      <c r="H331" s="28">
        <f t="shared" si="59"/>
        <v>0</v>
      </c>
      <c r="I331" s="22"/>
    </row>
    <row r="332" spans="1:9" s="10" customFormat="1" ht="25.5">
      <c r="A332" s="17" t="s">
        <v>210</v>
      </c>
      <c r="B332" s="53" t="s">
        <v>379</v>
      </c>
      <c r="C332" s="51" t="s">
        <v>1032</v>
      </c>
      <c r="D332" s="17" t="s">
        <v>35</v>
      </c>
      <c r="E332" s="78" t="s">
        <v>404</v>
      </c>
      <c r="F332" s="71">
        <f t="shared" si="59"/>
        <v>560</v>
      </c>
      <c r="G332" s="28">
        <f t="shared" si="59"/>
        <v>0</v>
      </c>
      <c r="H332" s="28">
        <f>SUM(H333)</f>
        <v>0</v>
      </c>
      <c r="I332" s="22"/>
    </row>
    <row r="333" spans="1:9" s="10" customFormat="1" ht="12.75">
      <c r="A333" s="17" t="s">
        <v>211</v>
      </c>
      <c r="B333" s="53" t="s">
        <v>37</v>
      </c>
      <c r="C333" s="51" t="s">
        <v>1032</v>
      </c>
      <c r="D333" s="17" t="s">
        <v>36</v>
      </c>
      <c r="E333" s="78" t="s">
        <v>404</v>
      </c>
      <c r="F333" s="71">
        <v>560</v>
      </c>
      <c r="G333" s="28">
        <v>0</v>
      </c>
      <c r="H333" s="28">
        <v>0</v>
      </c>
      <c r="I333" s="22"/>
    </row>
    <row r="334" spans="1:9" s="10" customFormat="1" ht="25.5">
      <c r="A334" s="17" t="s">
        <v>212</v>
      </c>
      <c r="B334" s="23" t="s">
        <v>417</v>
      </c>
      <c r="C334" s="24" t="s">
        <v>524</v>
      </c>
      <c r="D334" s="40"/>
      <c r="E334" s="77" t="s">
        <v>404</v>
      </c>
      <c r="F334" s="72">
        <f>F335+F338+F341+F344+F347+F356+F350+F353+F359</f>
        <v>39383.8</v>
      </c>
      <c r="G334" s="37">
        <f>G335+G338+G341+G344+G347+G356+G350+G353</f>
        <v>38569.9</v>
      </c>
      <c r="H334" s="37">
        <f>H335+H338+H341+H344+H347+H356+H350+H353</f>
        <v>38569.9</v>
      </c>
      <c r="I334" s="22"/>
    </row>
    <row r="335" spans="1:9" s="10" customFormat="1" ht="76.5">
      <c r="A335" s="17" t="s">
        <v>213</v>
      </c>
      <c r="B335" s="26" t="s">
        <v>418</v>
      </c>
      <c r="C335" s="17" t="s">
        <v>525</v>
      </c>
      <c r="D335" s="17"/>
      <c r="E335" s="78"/>
      <c r="F335" s="71">
        <f aca="true" t="shared" si="60" ref="F335:H336">F336</f>
        <v>7</v>
      </c>
      <c r="G335" s="28">
        <f t="shared" si="60"/>
        <v>7</v>
      </c>
      <c r="H335" s="28">
        <f t="shared" si="60"/>
        <v>7</v>
      </c>
      <c r="I335" s="22"/>
    </row>
    <row r="336" spans="1:9" s="10" customFormat="1" ht="25.5">
      <c r="A336" s="17" t="s">
        <v>214</v>
      </c>
      <c r="B336" s="26" t="s">
        <v>20</v>
      </c>
      <c r="C336" s="17" t="s">
        <v>525</v>
      </c>
      <c r="D336" s="17" t="s">
        <v>15</v>
      </c>
      <c r="E336" s="78" t="s">
        <v>404</v>
      </c>
      <c r="F336" s="71">
        <f t="shared" si="60"/>
        <v>7</v>
      </c>
      <c r="G336" s="28">
        <f t="shared" si="60"/>
        <v>7</v>
      </c>
      <c r="H336" s="28">
        <f t="shared" si="60"/>
        <v>7</v>
      </c>
      <c r="I336" s="22"/>
    </row>
    <row r="337" spans="1:9" s="10" customFormat="1" ht="25.5">
      <c r="A337" s="17" t="s">
        <v>215</v>
      </c>
      <c r="B337" s="26" t="s">
        <v>21</v>
      </c>
      <c r="C337" s="17" t="s">
        <v>525</v>
      </c>
      <c r="D337" s="17" t="s">
        <v>10</v>
      </c>
      <c r="E337" s="78" t="s">
        <v>404</v>
      </c>
      <c r="F337" s="71">
        <v>7</v>
      </c>
      <c r="G337" s="28">
        <v>7</v>
      </c>
      <c r="H337" s="28">
        <v>7</v>
      </c>
      <c r="I337" s="22"/>
    </row>
    <row r="338" spans="1:9" s="10" customFormat="1" ht="63.75">
      <c r="A338" s="17" t="s">
        <v>216</v>
      </c>
      <c r="B338" s="26" t="s">
        <v>419</v>
      </c>
      <c r="C338" s="17" t="s">
        <v>526</v>
      </c>
      <c r="D338" s="17"/>
      <c r="E338" s="78"/>
      <c r="F338" s="71">
        <f aca="true" t="shared" si="61" ref="F338:H339">F339</f>
        <v>10</v>
      </c>
      <c r="G338" s="28">
        <f t="shared" si="61"/>
        <v>10</v>
      </c>
      <c r="H338" s="28">
        <f t="shared" si="61"/>
        <v>10</v>
      </c>
      <c r="I338" s="22"/>
    </row>
    <row r="339" spans="1:9" s="10" customFormat="1" ht="25.5">
      <c r="A339" s="17" t="s">
        <v>217</v>
      </c>
      <c r="B339" s="26" t="s">
        <v>20</v>
      </c>
      <c r="C339" s="17" t="s">
        <v>526</v>
      </c>
      <c r="D339" s="17" t="s">
        <v>15</v>
      </c>
      <c r="E339" s="78" t="s">
        <v>404</v>
      </c>
      <c r="F339" s="71">
        <f t="shared" si="61"/>
        <v>10</v>
      </c>
      <c r="G339" s="28">
        <f t="shared" si="61"/>
        <v>10</v>
      </c>
      <c r="H339" s="28">
        <f t="shared" si="61"/>
        <v>10</v>
      </c>
      <c r="I339" s="22"/>
    </row>
    <row r="340" spans="1:9" s="10" customFormat="1" ht="25.5">
      <c r="A340" s="17" t="s">
        <v>921</v>
      </c>
      <c r="B340" s="26" t="s">
        <v>21</v>
      </c>
      <c r="C340" s="17" t="s">
        <v>526</v>
      </c>
      <c r="D340" s="17" t="s">
        <v>10</v>
      </c>
      <c r="E340" s="78" t="s">
        <v>404</v>
      </c>
      <c r="F340" s="71">
        <v>10</v>
      </c>
      <c r="G340" s="28">
        <v>10</v>
      </c>
      <c r="H340" s="28">
        <v>10</v>
      </c>
      <c r="I340" s="22"/>
    </row>
    <row r="341" spans="1:9" s="10" customFormat="1" ht="63.75">
      <c r="A341" s="17" t="s">
        <v>922</v>
      </c>
      <c r="B341" s="26" t="s">
        <v>420</v>
      </c>
      <c r="C341" s="17" t="s">
        <v>527</v>
      </c>
      <c r="D341" s="17"/>
      <c r="E341" s="78" t="s">
        <v>404</v>
      </c>
      <c r="F341" s="71">
        <f aca="true" t="shared" si="62" ref="F341:H342">F342</f>
        <v>0</v>
      </c>
      <c r="G341" s="28">
        <f t="shared" si="62"/>
        <v>12</v>
      </c>
      <c r="H341" s="28">
        <f t="shared" si="62"/>
        <v>12</v>
      </c>
      <c r="I341" s="22"/>
    </row>
    <row r="342" spans="1:9" s="10" customFormat="1" ht="25.5">
      <c r="A342" s="17" t="s">
        <v>923</v>
      </c>
      <c r="B342" s="26" t="s">
        <v>20</v>
      </c>
      <c r="C342" s="17" t="s">
        <v>527</v>
      </c>
      <c r="D342" s="17" t="s">
        <v>15</v>
      </c>
      <c r="E342" s="78" t="s">
        <v>404</v>
      </c>
      <c r="F342" s="71">
        <f t="shared" si="62"/>
        <v>0</v>
      </c>
      <c r="G342" s="28">
        <f t="shared" si="62"/>
        <v>12</v>
      </c>
      <c r="H342" s="28">
        <f t="shared" si="62"/>
        <v>12</v>
      </c>
      <c r="I342" s="22"/>
    </row>
    <row r="343" spans="1:9" s="10" customFormat="1" ht="25.5">
      <c r="A343" s="17" t="s">
        <v>218</v>
      </c>
      <c r="B343" s="26" t="s">
        <v>21</v>
      </c>
      <c r="C343" s="17" t="s">
        <v>527</v>
      </c>
      <c r="D343" s="17" t="s">
        <v>10</v>
      </c>
      <c r="E343" s="78" t="s">
        <v>404</v>
      </c>
      <c r="F343" s="71">
        <v>0</v>
      </c>
      <c r="G343" s="28">
        <v>12</v>
      </c>
      <c r="H343" s="28">
        <v>12</v>
      </c>
      <c r="I343" s="22"/>
    </row>
    <row r="344" spans="1:9" s="10" customFormat="1" ht="63.75">
      <c r="A344" s="17" t="s">
        <v>219</v>
      </c>
      <c r="B344" s="26" t="s">
        <v>347</v>
      </c>
      <c r="C344" s="17" t="s">
        <v>528</v>
      </c>
      <c r="D344" s="17"/>
      <c r="E344" s="78" t="s">
        <v>404</v>
      </c>
      <c r="F344" s="71">
        <f aca="true" t="shared" si="63" ref="F344:H345">F345</f>
        <v>23460.8</v>
      </c>
      <c r="G344" s="28">
        <f t="shared" si="63"/>
        <v>23360.8</v>
      </c>
      <c r="H344" s="28">
        <f t="shared" si="63"/>
        <v>23360.8</v>
      </c>
      <c r="I344" s="22"/>
    </row>
    <row r="345" spans="1:9" s="10" customFormat="1" ht="25.5">
      <c r="A345" s="17" t="s">
        <v>220</v>
      </c>
      <c r="B345" s="26" t="s">
        <v>379</v>
      </c>
      <c r="C345" s="17" t="s">
        <v>528</v>
      </c>
      <c r="D345" s="17" t="s">
        <v>35</v>
      </c>
      <c r="E345" s="78" t="s">
        <v>404</v>
      </c>
      <c r="F345" s="71">
        <f t="shared" si="63"/>
        <v>23460.8</v>
      </c>
      <c r="G345" s="28">
        <f t="shared" si="63"/>
        <v>23360.8</v>
      </c>
      <c r="H345" s="28">
        <f t="shared" si="63"/>
        <v>23360.8</v>
      </c>
      <c r="I345" s="22"/>
    </row>
    <row r="346" spans="1:9" s="10" customFormat="1" ht="12.75">
      <c r="A346" s="17" t="s">
        <v>221</v>
      </c>
      <c r="B346" s="26" t="s">
        <v>37</v>
      </c>
      <c r="C346" s="17" t="s">
        <v>528</v>
      </c>
      <c r="D346" s="17" t="s">
        <v>36</v>
      </c>
      <c r="E346" s="78" t="s">
        <v>404</v>
      </c>
      <c r="F346" s="71">
        <v>23460.8</v>
      </c>
      <c r="G346" s="28">
        <v>23360.8</v>
      </c>
      <c r="H346" s="28">
        <v>23360.8</v>
      </c>
      <c r="I346" s="22"/>
    </row>
    <row r="347" spans="1:9" s="10" customFormat="1" ht="63.75">
      <c r="A347" s="17" t="s">
        <v>222</v>
      </c>
      <c r="B347" s="26" t="s">
        <v>530</v>
      </c>
      <c r="C347" s="17" t="s">
        <v>529</v>
      </c>
      <c r="D347" s="17"/>
      <c r="E347" s="78" t="s">
        <v>404</v>
      </c>
      <c r="F347" s="71">
        <f aca="true" t="shared" si="64" ref="F347:H348">F348</f>
        <v>9337.8</v>
      </c>
      <c r="G347" s="28">
        <f t="shared" si="64"/>
        <v>9337.8</v>
      </c>
      <c r="H347" s="28">
        <f t="shared" si="64"/>
        <v>9337.8</v>
      </c>
      <c r="I347" s="22"/>
    </row>
    <row r="348" spans="1:9" s="10" customFormat="1" ht="25.5">
      <c r="A348" s="17" t="s">
        <v>223</v>
      </c>
      <c r="B348" s="26" t="s">
        <v>379</v>
      </c>
      <c r="C348" s="17" t="s">
        <v>529</v>
      </c>
      <c r="D348" s="17" t="s">
        <v>35</v>
      </c>
      <c r="E348" s="78" t="s">
        <v>404</v>
      </c>
      <c r="F348" s="71">
        <f t="shared" si="64"/>
        <v>9337.8</v>
      </c>
      <c r="G348" s="28">
        <f t="shared" si="64"/>
        <v>9337.8</v>
      </c>
      <c r="H348" s="28">
        <f t="shared" si="64"/>
        <v>9337.8</v>
      </c>
      <c r="I348" s="22"/>
    </row>
    <row r="349" spans="1:9" s="10" customFormat="1" ht="12.75">
      <c r="A349" s="17" t="s">
        <v>224</v>
      </c>
      <c r="B349" s="26" t="s">
        <v>37</v>
      </c>
      <c r="C349" s="17" t="s">
        <v>529</v>
      </c>
      <c r="D349" s="17" t="s">
        <v>36</v>
      </c>
      <c r="E349" s="78" t="s">
        <v>404</v>
      </c>
      <c r="F349" s="71">
        <v>9337.8</v>
      </c>
      <c r="G349" s="28">
        <v>9337.8</v>
      </c>
      <c r="H349" s="28">
        <v>9337.8</v>
      </c>
      <c r="I349" s="22"/>
    </row>
    <row r="350" spans="1:9" s="10" customFormat="1" ht="76.5">
      <c r="A350" s="17" t="s">
        <v>225</v>
      </c>
      <c r="B350" s="26" t="s">
        <v>818</v>
      </c>
      <c r="C350" s="17" t="s">
        <v>817</v>
      </c>
      <c r="D350" s="17"/>
      <c r="E350" s="78" t="s">
        <v>404</v>
      </c>
      <c r="F350" s="71">
        <f aca="true" t="shared" si="65" ref="F350:H351">SUM(F351)</f>
        <v>400</v>
      </c>
      <c r="G350" s="28">
        <f t="shared" si="65"/>
        <v>0</v>
      </c>
      <c r="H350" s="28">
        <f t="shared" si="65"/>
        <v>0</v>
      </c>
      <c r="I350" s="22"/>
    </row>
    <row r="351" spans="1:9" s="10" customFormat="1" ht="25.5">
      <c r="A351" s="17" t="s">
        <v>226</v>
      </c>
      <c r="B351" s="26" t="s">
        <v>379</v>
      </c>
      <c r="C351" s="17" t="s">
        <v>817</v>
      </c>
      <c r="D351" s="17" t="s">
        <v>35</v>
      </c>
      <c r="E351" s="78" t="s">
        <v>404</v>
      </c>
      <c r="F351" s="71">
        <f t="shared" si="65"/>
        <v>400</v>
      </c>
      <c r="G351" s="28">
        <f t="shared" si="65"/>
        <v>0</v>
      </c>
      <c r="H351" s="28">
        <f t="shared" si="65"/>
        <v>0</v>
      </c>
      <c r="I351" s="22"/>
    </row>
    <row r="352" spans="1:9" s="10" customFormat="1" ht="12.75">
      <c r="A352" s="17" t="s">
        <v>227</v>
      </c>
      <c r="B352" s="26" t="s">
        <v>37</v>
      </c>
      <c r="C352" s="17" t="s">
        <v>817</v>
      </c>
      <c r="D352" s="17" t="s">
        <v>36</v>
      </c>
      <c r="E352" s="78" t="s">
        <v>404</v>
      </c>
      <c r="F352" s="71">
        <v>400</v>
      </c>
      <c r="G352" s="28">
        <v>0</v>
      </c>
      <c r="H352" s="28">
        <v>0</v>
      </c>
      <c r="I352" s="22"/>
    </row>
    <row r="353" spans="1:9" s="10" customFormat="1" ht="76.5">
      <c r="A353" s="17" t="s">
        <v>228</v>
      </c>
      <c r="B353" s="26" t="s">
        <v>820</v>
      </c>
      <c r="C353" s="17" t="s">
        <v>819</v>
      </c>
      <c r="D353" s="17"/>
      <c r="E353" s="78" t="s">
        <v>404</v>
      </c>
      <c r="F353" s="71">
        <f aca="true" t="shared" si="66" ref="F353:H354">SUM(F354)</f>
        <v>250</v>
      </c>
      <c r="G353" s="28">
        <f t="shared" si="66"/>
        <v>0</v>
      </c>
      <c r="H353" s="28">
        <f t="shared" si="66"/>
        <v>0</v>
      </c>
      <c r="I353" s="22"/>
    </row>
    <row r="354" spans="1:9" s="10" customFormat="1" ht="25.5">
      <c r="A354" s="17" t="s">
        <v>229</v>
      </c>
      <c r="B354" s="26" t="s">
        <v>379</v>
      </c>
      <c r="C354" s="17" t="s">
        <v>819</v>
      </c>
      <c r="D354" s="17" t="s">
        <v>35</v>
      </c>
      <c r="E354" s="78" t="s">
        <v>404</v>
      </c>
      <c r="F354" s="71">
        <f t="shared" si="66"/>
        <v>250</v>
      </c>
      <c r="G354" s="28">
        <f t="shared" si="66"/>
        <v>0</v>
      </c>
      <c r="H354" s="28">
        <f t="shared" si="66"/>
        <v>0</v>
      </c>
      <c r="I354" s="22"/>
    </row>
    <row r="355" spans="1:9" s="10" customFormat="1" ht="12.75">
      <c r="A355" s="17" t="s">
        <v>230</v>
      </c>
      <c r="B355" s="26" t="s">
        <v>37</v>
      </c>
      <c r="C355" s="17" t="s">
        <v>819</v>
      </c>
      <c r="D355" s="17" t="s">
        <v>36</v>
      </c>
      <c r="E355" s="78" t="s">
        <v>404</v>
      </c>
      <c r="F355" s="71">
        <v>250</v>
      </c>
      <c r="G355" s="28">
        <v>0</v>
      </c>
      <c r="H355" s="28">
        <v>0</v>
      </c>
      <c r="I355" s="22"/>
    </row>
    <row r="356" spans="1:9" s="10" customFormat="1" ht="89.25">
      <c r="A356" s="17" t="s">
        <v>231</v>
      </c>
      <c r="B356" s="26" t="s">
        <v>532</v>
      </c>
      <c r="C356" s="17" t="s">
        <v>531</v>
      </c>
      <c r="D356" s="17"/>
      <c r="E356" s="78" t="s">
        <v>404</v>
      </c>
      <c r="F356" s="71">
        <f aca="true" t="shared" si="67" ref="F356:H357">SUM(F357)</f>
        <v>5810.3</v>
      </c>
      <c r="G356" s="28">
        <f>SUM(G357)</f>
        <v>5842.3</v>
      </c>
      <c r="H356" s="28">
        <f t="shared" si="67"/>
        <v>5842.3</v>
      </c>
      <c r="I356" s="22"/>
    </row>
    <row r="357" spans="1:9" s="10" customFormat="1" ht="25.5">
      <c r="A357" s="17" t="s">
        <v>232</v>
      </c>
      <c r="B357" s="26" t="s">
        <v>379</v>
      </c>
      <c r="C357" s="17" t="s">
        <v>531</v>
      </c>
      <c r="D357" s="17" t="s">
        <v>35</v>
      </c>
      <c r="E357" s="78" t="s">
        <v>404</v>
      </c>
      <c r="F357" s="71">
        <f>SUM(F358)</f>
        <v>5810.3</v>
      </c>
      <c r="G357" s="28">
        <f t="shared" si="67"/>
        <v>5842.3</v>
      </c>
      <c r="H357" s="28">
        <f t="shared" si="67"/>
        <v>5842.3</v>
      </c>
      <c r="I357" s="22"/>
    </row>
    <row r="358" spans="1:9" s="10" customFormat="1" ht="12.75">
      <c r="A358" s="17" t="s">
        <v>233</v>
      </c>
      <c r="B358" s="26" t="s">
        <v>37</v>
      </c>
      <c r="C358" s="17" t="s">
        <v>531</v>
      </c>
      <c r="D358" s="17" t="s">
        <v>36</v>
      </c>
      <c r="E358" s="78" t="s">
        <v>404</v>
      </c>
      <c r="F358" s="71">
        <v>5810.3</v>
      </c>
      <c r="G358" s="28">
        <v>5842.3</v>
      </c>
      <c r="H358" s="28">
        <v>5842.3</v>
      </c>
      <c r="I358" s="22"/>
    </row>
    <row r="359" spans="1:9" s="10" customFormat="1" ht="102">
      <c r="A359" s="17" t="s">
        <v>234</v>
      </c>
      <c r="B359" s="53" t="s">
        <v>1035</v>
      </c>
      <c r="C359" s="51" t="s">
        <v>1034</v>
      </c>
      <c r="D359" s="17"/>
      <c r="E359" s="78" t="s">
        <v>404</v>
      </c>
      <c r="F359" s="71">
        <f aca="true" t="shared" si="68" ref="F359:H360">SUM(F360)</f>
        <v>107.9</v>
      </c>
      <c r="G359" s="28">
        <f t="shared" si="68"/>
        <v>0</v>
      </c>
      <c r="H359" s="28">
        <f t="shared" si="68"/>
        <v>0</v>
      </c>
      <c r="I359" s="22"/>
    </row>
    <row r="360" spans="1:9" s="10" customFormat="1" ht="25.5">
      <c r="A360" s="17" t="s">
        <v>235</v>
      </c>
      <c r="B360" s="53" t="s">
        <v>379</v>
      </c>
      <c r="C360" s="51" t="s">
        <v>1034</v>
      </c>
      <c r="D360" s="17" t="s">
        <v>35</v>
      </c>
      <c r="E360" s="78" t="s">
        <v>404</v>
      </c>
      <c r="F360" s="71">
        <f t="shared" si="68"/>
        <v>107.9</v>
      </c>
      <c r="G360" s="28">
        <f t="shared" si="68"/>
        <v>0</v>
      </c>
      <c r="H360" s="28">
        <f>SUM(H361)</f>
        <v>0</v>
      </c>
      <c r="I360" s="22"/>
    </row>
    <row r="361" spans="1:9" s="10" customFormat="1" ht="12.75">
      <c r="A361" s="17" t="s">
        <v>236</v>
      </c>
      <c r="B361" s="53" t="s">
        <v>37</v>
      </c>
      <c r="C361" s="51" t="s">
        <v>1034</v>
      </c>
      <c r="D361" s="17" t="s">
        <v>36</v>
      </c>
      <c r="E361" s="78" t="s">
        <v>404</v>
      </c>
      <c r="F361" s="71">
        <v>107.9</v>
      </c>
      <c r="G361" s="28">
        <v>0</v>
      </c>
      <c r="H361" s="28">
        <v>0</v>
      </c>
      <c r="I361" s="22"/>
    </row>
    <row r="362" spans="1:9" s="10" customFormat="1" ht="25.5">
      <c r="A362" s="17" t="s">
        <v>237</v>
      </c>
      <c r="B362" s="23" t="s">
        <v>346</v>
      </c>
      <c r="C362" s="24" t="s">
        <v>514</v>
      </c>
      <c r="D362" s="24"/>
      <c r="E362" s="77" t="s">
        <v>334</v>
      </c>
      <c r="F362" s="69">
        <f>F363+F370+F373+F378</f>
        <v>2307.1</v>
      </c>
      <c r="G362" s="25">
        <f>G363+G370+G373</f>
        <v>2307.1000000000004</v>
      </c>
      <c r="H362" s="25">
        <f>H363+H370+H373</f>
        <v>2307.1000000000004</v>
      </c>
      <c r="I362" s="22"/>
    </row>
    <row r="363" spans="1:9" s="10" customFormat="1" ht="89.25">
      <c r="A363" s="17" t="s">
        <v>238</v>
      </c>
      <c r="B363" s="26" t="s">
        <v>365</v>
      </c>
      <c r="C363" s="17" t="s">
        <v>515</v>
      </c>
      <c r="D363" s="17"/>
      <c r="E363" s="78"/>
      <c r="F363" s="70">
        <f>F364+F366+F368</f>
        <v>1774.5</v>
      </c>
      <c r="G363" s="27">
        <f>G364+G366+G368</f>
        <v>2136.4</v>
      </c>
      <c r="H363" s="27">
        <f>H364+H366+H368</f>
        <v>2136.4</v>
      </c>
      <c r="I363" s="22"/>
    </row>
    <row r="364" spans="1:9" s="9" customFormat="1" ht="51">
      <c r="A364" s="17" t="s">
        <v>924</v>
      </c>
      <c r="B364" s="27" t="s">
        <v>52</v>
      </c>
      <c r="C364" s="17" t="s">
        <v>515</v>
      </c>
      <c r="D364" s="17" t="s">
        <v>49</v>
      </c>
      <c r="E364" s="78" t="s">
        <v>334</v>
      </c>
      <c r="F364" s="70">
        <f>F365</f>
        <v>1245.4</v>
      </c>
      <c r="G364" s="27">
        <f>G365</f>
        <v>1245.4</v>
      </c>
      <c r="H364" s="27">
        <f>H365</f>
        <v>1245.4</v>
      </c>
      <c r="I364" s="30"/>
    </row>
    <row r="365" spans="1:9" s="10" customFormat="1" ht="12.75">
      <c r="A365" s="17" t="s">
        <v>925</v>
      </c>
      <c r="B365" s="27" t="s">
        <v>53</v>
      </c>
      <c r="C365" s="17" t="s">
        <v>515</v>
      </c>
      <c r="D365" s="17" t="s">
        <v>333</v>
      </c>
      <c r="E365" s="78" t="s">
        <v>334</v>
      </c>
      <c r="F365" s="71">
        <v>1245.4</v>
      </c>
      <c r="G365" s="28">
        <v>1245.4</v>
      </c>
      <c r="H365" s="28">
        <v>1245.4</v>
      </c>
      <c r="I365" s="22"/>
    </row>
    <row r="366" spans="1:9" s="10" customFormat="1" ht="25.5">
      <c r="A366" s="17" t="s">
        <v>926</v>
      </c>
      <c r="B366" s="26" t="s">
        <v>20</v>
      </c>
      <c r="C366" s="17" t="s">
        <v>515</v>
      </c>
      <c r="D366" s="17" t="s">
        <v>15</v>
      </c>
      <c r="E366" s="78" t="s">
        <v>334</v>
      </c>
      <c r="F366" s="70">
        <f>F367</f>
        <v>528.1</v>
      </c>
      <c r="G366" s="27">
        <f>G367</f>
        <v>890</v>
      </c>
      <c r="H366" s="27">
        <f>H367</f>
        <v>890</v>
      </c>
      <c r="I366" s="22"/>
    </row>
    <row r="367" spans="1:9" s="10" customFormat="1" ht="25.5">
      <c r="A367" s="17" t="s">
        <v>927</v>
      </c>
      <c r="B367" s="32" t="s">
        <v>21</v>
      </c>
      <c r="C367" s="17" t="s">
        <v>515</v>
      </c>
      <c r="D367" s="17" t="s">
        <v>10</v>
      </c>
      <c r="E367" s="78" t="s">
        <v>334</v>
      </c>
      <c r="F367" s="71">
        <v>528.1</v>
      </c>
      <c r="G367" s="28">
        <v>890</v>
      </c>
      <c r="H367" s="28">
        <v>890</v>
      </c>
      <c r="I367" s="22"/>
    </row>
    <row r="368" spans="1:9" s="10" customFormat="1" ht="12.75">
      <c r="A368" s="17" t="s">
        <v>928</v>
      </c>
      <c r="B368" s="27" t="s">
        <v>323</v>
      </c>
      <c r="C368" s="17" t="s">
        <v>515</v>
      </c>
      <c r="D368" s="17" t="s">
        <v>326</v>
      </c>
      <c r="E368" s="78" t="s">
        <v>334</v>
      </c>
      <c r="F368" s="71">
        <f>F369</f>
        <v>1</v>
      </c>
      <c r="G368" s="28">
        <f>G369</f>
        <v>1</v>
      </c>
      <c r="H368" s="28">
        <f>H369</f>
        <v>1</v>
      </c>
      <c r="I368" s="22"/>
    </row>
    <row r="369" spans="1:9" s="10" customFormat="1" ht="12.75">
      <c r="A369" s="17" t="s">
        <v>929</v>
      </c>
      <c r="B369" s="27" t="s">
        <v>324</v>
      </c>
      <c r="C369" s="17" t="s">
        <v>515</v>
      </c>
      <c r="D369" s="17" t="s">
        <v>327</v>
      </c>
      <c r="E369" s="78" t="s">
        <v>334</v>
      </c>
      <c r="F369" s="71">
        <v>1</v>
      </c>
      <c r="G369" s="28">
        <v>1</v>
      </c>
      <c r="H369" s="28">
        <v>1</v>
      </c>
      <c r="I369" s="22"/>
    </row>
    <row r="370" spans="1:9" s="10" customFormat="1" ht="89.25">
      <c r="A370" s="17" t="s">
        <v>930</v>
      </c>
      <c r="B370" s="26" t="s">
        <v>395</v>
      </c>
      <c r="C370" s="17" t="s">
        <v>516</v>
      </c>
      <c r="D370" s="17"/>
      <c r="E370" s="78"/>
      <c r="F370" s="71">
        <f aca="true" t="shared" si="69" ref="F370:H371">F371</f>
        <v>75.9</v>
      </c>
      <c r="G370" s="28">
        <f t="shared" si="69"/>
        <v>75.9</v>
      </c>
      <c r="H370" s="28">
        <f t="shared" si="69"/>
        <v>75.9</v>
      </c>
      <c r="I370" s="22"/>
    </row>
    <row r="371" spans="1:9" s="10" customFormat="1" ht="51">
      <c r="A371" s="17" t="s">
        <v>931</v>
      </c>
      <c r="B371" s="27" t="s">
        <v>52</v>
      </c>
      <c r="C371" s="17" t="s">
        <v>516</v>
      </c>
      <c r="D371" s="17" t="s">
        <v>49</v>
      </c>
      <c r="E371" s="78" t="s">
        <v>334</v>
      </c>
      <c r="F371" s="71">
        <f t="shared" si="69"/>
        <v>75.9</v>
      </c>
      <c r="G371" s="28">
        <f t="shared" si="69"/>
        <v>75.9</v>
      </c>
      <c r="H371" s="28">
        <f t="shared" si="69"/>
        <v>75.9</v>
      </c>
      <c r="I371" s="22"/>
    </row>
    <row r="372" spans="1:9" s="10" customFormat="1" ht="12.75">
      <c r="A372" s="17" t="s">
        <v>239</v>
      </c>
      <c r="B372" s="27" t="s">
        <v>53</v>
      </c>
      <c r="C372" s="17" t="s">
        <v>516</v>
      </c>
      <c r="D372" s="17" t="s">
        <v>333</v>
      </c>
      <c r="E372" s="78" t="s">
        <v>334</v>
      </c>
      <c r="F372" s="71">
        <v>75.9</v>
      </c>
      <c r="G372" s="28">
        <v>75.9</v>
      </c>
      <c r="H372" s="28">
        <v>75.9</v>
      </c>
      <c r="I372" s="22"/>
    </row>
    <row r="373" spans="1:9" s="10" customFormat="1" ht="76.5">
      <c r="A373" s="17" t="s">
        <v>240</v>
      </c>
      <c r="B373" s="26" t="s">
        <v>366</v>
      </c>
      <c r="C373" s="17" t="s">
        <v>517</v>
      </c>
      <c r="D373" s="17"/>
      <c r="E373" s="78"/>
      <c r="F373" s="70">
        <f>F374+F376</f>
        <v>94.8</v>
      </c>
      <c r="G373" s="27">
        <f>G374+G376</f>
        <v>94.8</v>
      </c>
      <c r="H373" s="27">
        <f>H374+H376</f>
        <v>94.8</v>
      </c>
      <c r="I373" s="22"/>
    </row>
    <row r="374" spans="1:9" s="10" customFormat="1" ht="51">
      <c r="A374" s="17" t="s">
        <v>241</v>
      </c>
      <c r="B374" s="27" t="s">
        <v>52</v>
      </c>
      <c r="C374" s="17" t="s">
        <v>517</v>
      </c>
      <c r="D374" s="17" t="s">
        <v>49</v>
      </c>
      <c r="E374" s="78" t="s">
        <v>334</v>
      </c>
      <c r="F374" s="70">
        <f>F375</f>
        <v>76.8</v>
      </c>
      <c r="G374" s="27">
        <f>G375</f>
        <v>76.8</v>
      </c>
      <c r="H374" s="27">
        <f>H375</f>
        <v>76.8</v>
      </c>
      <c r="I374" s="22"/>
    </row>
    <row r="375" spans="1:9" s="10" customFormat="1" ht="12.75">
      <c r="A375" s="17" t="s">
        <v>932</v>
      </c>
      <c r="B375" s="27" t="s">
        <v>53</v>
      </c>
      <c r="C375" s="17" t="s">
        <v>517</v>
      </c>
      <c r="D375" s="17" t="s">
        <v>333</v>
      </c>
      <c r="E375" s="78" t="s">
        <v>334</v>
      </c>
      <c r="F375" s="71">
        <v>76.8</v>
      </c>
      <c r="G375" s="28">
        <v>76.8</v>
      </c>
      <c r="H375" s="28">
        <v>76.8</v>
      </c>
      <c r="I375" s="22"/>
    </row>
    <row r="376" spans="1:9" s="10" customFormat="1" ht="25.5">
      <c r="A376" s="17" t="s">
        <v>933</v>
      </c>
      <c r="B376" s="26" t="s">
        <v>20</v>
      </c>
      <c r="C376" s="17" t="s">
        <v>517</v>
      </c>
      <c r="D376" s="17" t="s">
        <v>15</v>
      </c>
      <c r="E376" s="78" t="s">
        <v>334</v>
      </c>
      <c r="F376" s="70">
        <f>F377</f>
        <v>18</v>
      </c>
      <c r="G376" s="27">
        <f>G377</f>
        <v>18</v>
      </c>
      <c r="H376" s="27">
        <f>H377</f>
        <v>18</v>
      </c>
      <c r="I376" s="22"/>
    </row>
    <row r="377" spans="1:9" s="10" customFormat="1" ht="25.5">
      <c r="A377" s="17" t="s">
        <v>934</v>
      </c>
      <c r="B377" s="26" t="s">
        <v>21</v>
      </c>
      <c r="C377" s="17" t="s">
        <v>517</v>
      </c>
      <c r="D377" s="17" t="s">
        <v>10</v>
      </c>
      <c r="E377" s="78" t="s">
        <v>334</v>
      </c>
      <c r="F377" s="71">
        <v>18</v>
      </c>
      <c r="G377" s="28">
        <v>18</v>
      </c>
      <c r="H377" s="28">
        <v>18</v>
      </c>
      <c r="I377" s="22"/>
    </row>
    <row r="378" spans="1:9" s="10" customFormat="1" ht="51">
      <c r="A378" s="17" t="s">
        <v>242</v>
      </c>
      <c r="B378" s="53" t="s">
        <v>1043</v>
      </c>
      <c r="C378" s="51" t="s">
        <v>1042</v>
      </c>
      <c r="D378" s="17"/>
      <c r="E378" s="78" t="s">
        <v>334</v>
      </c>
      <c r="F378" s="71">
        <f aca="true" t="shared" si="70" ref="F378:H379">SUM(F379)</f>
        <v>361.9</v>
      </c>
      <c r="G378" s="28">
        <f t="shared" si="70"/>
        <v>0</v>
      </c>
      <c r="H378" s="28">
        <f t="shared" si="70"/>
        <v>0</v>
      </c>
      <c r="I378" s="22"/>
    </row>
    <row r="379" spans="1:9" s="10" customFormat="1" ht="25.5">
      <c r="A379" s="17" t="s">
        <v>243</v>
      </c>
      <c r="B379" s="53" t="s">
        <v>20</v>
      </c>
      <c r="C379" s="51" t="s">
        <v>1042</v>
      </c>
      <c r="D379" s="17" t="s">
        <v>15</v>
      </c>
      <c r="E379" s="78" t="s">
        <v>334</v>
      </c>
      <c r="F379" s="71">
        <f t="shared" si="70"/>
        <v>361.9</v>
      </c>
      <c r="G379" s="28">
        <f t="shared" si="70"/>
        <v>0</v>
      </c>
      <c r="H379" s="28">
        <f>SUM(H380)</f>
        <v>0</v>
      </c>
      <c r="I379" s="22"/>
    </row>
    <row r="380" spans="1:9" s="10" customFormat="1" ht="25.5">
      <c r="A380" s="17" t="s">
        <v>244</v>
      </c>
      <c r="B380" s="53" t="s">
        <v>21</v>
      </c>
      <c r="C380" s="51" t="s">
        <v>1042</v>
      </c>
      <c r="D380" s="17" t="s">
        <v>10</v>
      </c>
      <c r="E380" s="78" t="s">
        <v>334</v>
      </c>
      <c r="F380" s="71">
        <v>361.9</v>
      </c>
      <c r="G380" s="28">
        <v>0</v>
      </c>
      <c r="H380" s="28">
        <v>0</v>
      </c>
      <c r="I380" s="22"/>
    </row>
    <row r="381" spans="1:9" s="10" customFormat="1" ht="25.5">
      <c r="A381" s="17" t="s">
        <v>935</v>
      </c>
      <c r="B381" s="23" t="s">
        <v>328</v>
      </c>
      <c r="C381" s="24" t="s">
        <v>512</v>
      </c>
      <c r="D381" s="24"/>
      <c r="E381" s="77"/>
      <c r="F381" s="72">
        <f>F382+F392+F401+F404+F413+F416+F385+F395+F398+F407+F410</f>
        <v>11799.000000000002</v>
      </c>
      <c r="G381" s="37">
        <f>G382+G392+G401+G404+G413+G416+G385+G395</f>
        <v>10649.400000000001</v>
      </c>
      <c r="H381" s="37">
        <f>H382+H392+H401+H404+H413+H416+H385+H395</f>
        <v>10649.400000000001</v>
      </c>
      <c r="I381" s="22"/>
    </row>
    <row r="382" spans="1:9" s="10" customFormat="1" ht="76.5">
      <c r="A382" s="17" t="s">
        <v>936</v>
      </c>
      <c r="B382" s="26" t="s">
        <v>392</v>
      </c>
      <c r="C382" s="17" t="s">
        <v>513</v>
      </c>
      <c r="D382" s="17"/>
      <c r="E382" s="78"/>
      <c r="F382" s="71">
        <f>F383</f>
        <v>8166.5</v>
      </c>
      <c r="G382" s="28">
        <f aca="true" t="shared" si="71" ref="F382:H383">G383</f>
        <v>8166.5</v>
      </c>
      <c r="H382" s="28">
        <f t="shared" si="71"/>
        <v>8166.5</v>
      </c>
      <c r="I382" s="22"/>
    </row>
    <row r="383" spans="1:9" s="10" customFormat="1" ht="25.5">
      <c r="A383" s="17" t="s">
        <v>937</v>
      </c>
      <c r="B383" s="26" t="s">
        <v>379</v>
      </c>
      <c r="C383" s="17" t="s">
        <v>513</v>
      </c>
      <c r="D383" s="17" t="s">
        <v>35</v>
      </c>
      <c r="E383" s="78" t="s">
        <v>1001</v>
      </c>
      <c r="F383" s="71">
        <f t="shared" si="71"/>
        <v>8166.5</v>
      </c>
      <c r="G383" s="28">
        <f t="shared" si="71"/>
        <v>8166.5</v>
      </c>
      <c r="H383" s="28">
        <f t="shared" si="71"/>
        <v>8166.5</v>
      </c>
      <c r="I383" s="41"/>
    </row>
    <row r="384" spans="1:9" s="10" customFormat="1" ht="12.75">
      <c r="A384" s="17" t="s">
        <v>938</v>
      </c>
      <c r="B384" s="26" t="s">
        <v>37</v>
      </c>
      <c r="C384" s="17" t="s">
        <v>513</v>
      </c>
      <c r="D384" s="17" t="s">
        <v>36</v>
      </c>
      <c r="E384" s="78" t="s">
        <v>1001</v>
      </c>
      <c r="F384" s="71">
        <v>8166.5</v>
      </c>
      <c r="G384" s="28">
        <v>8166.5</v>
      </c>
      <c r="H384" s="28">
        <v>8166.5</v>
      </c>
      <c r="I384" s="41"/>
    </row>
    <row r="385" spans="1:9" s="10" customFormat="1" ht="63.75">
      <c r="A385" s="17" t="s">
        <v>939</v>
      </c>
      <c r="B385" s="26" t="s">
        <v>773</v>
      </c>
      <c r="C385" s="17" t="s">
        <v>774</v>
      </c>
      <c r="D385" s="17"/>
      <c r="E385" s="78"/>
      <c r="F385" s="71">
        <f>SUM(F386+F388+F390)</f>
        <v>1837.7</v>
      </c>
      <c r="G385" s="28">
        <f>SUM(G386+G388+G390)</f>
        <v>1837.7</v>
      </c>
      <c r="H385" s="28">
        <f>SUM(H386+H388+H390)</f>
        <v>1837.7</v>
      </c>
      <c r="I385" s="42"/>
    </row>
    <row r="386" spans="1:9" s="10" customFormat="1" ht="51">
      <c r="A386" s="17" t="s">
        <v>940</v>
      </c>
      <c r="B386" s="27" t="s">
        <v>52</v>
      </c>
      <c r="C386" s="17" t="s">
        <v>774</v>
      </c>
      <c r="D386" s="17" t="s">
        <v>49</v>
      </c>
      <c r="E386" s="78" t="s">
        <v>404</v>
      </c>
      <c r="F386" s="71">
        <f>SUM(F387)</f>
        <v>1804.7</v>
      </c>
      <c r="G386" s="28">
        <f>SUM(G387)</f>
        <v>1804.7</v>
      </c>
      <c r="H386" s="28">
        <f>SUM(H387)</f>
        <v>1804.7</v>
      </c>
      <c r="I386" s="42"/>
    </row>
    <row r="387" spans="1:9" s="10" customFormat="1" ht="12.75">
      <c r="A387" s="17" t="s">
        <v>941</v>
      </c>
      <c r="B387" s="27" t="s">
        <v>53</v>
      </c>
      <c r="C387" s="17" t="s">
        <v>774</v>
      </c>
      <c r="D387" s="17" t="s">
        <v>333</v>
      </c>
      <c r="E387" s="78" t="s">
        <v>404</v>
      </c>
      <c r="F387" s="71">
        <v>1804.7</v>
      </c>
      <c r="G387" s="28">
        <v>1804.7</v>
      </c>
      <c r="H387" s="28">
        <v>1804.7</v>
      </c>
      <c r="I387" s="42"/>
    </row>
    <row r="388" spans="1:9" s="10" customFormat="1" ht="25.5">
      <c r="A388" s="17" t="s">
        <v>942</v>
      </c>
      <c r="B388" s="26" t="s">
        <v>20</v>
      </c>
      <c r="C388" s="17" t="s">
        <v>774</v>
      </c>
      <c r="D388" s="17" t="s">
        <v>15</v>
      </c>
      <c r="E388" s="78" t="s">
        <v>404</v>
      </c>
      <c r="F388" s="71">
        <f>SUM(F389)</f>
        <v>30</v>
      </c>
      <c r="G388" s="28">
        <f>SUM(G389)</f>
        <v>30</v>
      </c>
      <c r="H388" s="28">
        <f>SUM(H389)</f>
        <v>30</v>
      </c>
      <c r="I388" s="42"/>
    </row>
    <row r="389" spans="1:9" s="10" customFormat="1" ht="25.5">
      <c r="A389" s="17" t="s">
        <v>943</v>
      </c>
      <c r="B389" s="26" t="s">
        <v>21</v>
      </c>
      <c r="C389" s="17" t="s">
        <v>774</v>
      </c>
      <c r="D389" s="17" t="s">
        <v>10</v>
      </c>
      <c r="E389" s="78" t="s">
        <v>404</v>
      </c>
      <c r="F389" s="71">
        <v>30</v>
      </c>
      <c r="G389" s="28">
        <v>30</v>
      </c>
      <c r="H389" s="28">
        <v>30</v>
      </c>
      <c r="I389" s="42"/>
    </row>
    <row r="390" spans="1:9" s="10" customFormat="1" ht="12.75">
      <c r="A390" s="17" t="s">
        <v>944</v>
      </c>
      <c r="B390" s="27" t="s">
        <v>323</v>
      </c>
      <c r="C390" s="17" t="s">
        <v>774</v>
      </c>
      <c r="D390" s="17" t="s">
        <v>326</v>
      </c>
      <c r="E390" s="78" t="s">
        <v>404</v>
      </c>
      <c r="F390" s="71">
        <f>SUM(F391)</f>
        <v>3</v>
      </c>
      <c r="G390" s="28">
        <f>SUM(G391)</f>
        <v>3</v>
      </c>
      <c r="H390" s="28">
        <f>SUM(H391)</f>
        <v>3</v>
      </c>
      <c r="I390" s="42"/>
    </row>
    <row r="391" spans="1:9" s="10" customFormat="1" ht="12.75">
      <c r="A391" s="17" t="s">
        <v>945</v>
      </c>
      <c r="B391" s="27" t="s">
        <v>324</v>
      </c>
      <c r="C391" s="17" t="s">
        <v>774</v>
      </c>
      <c r="D391" s="17" t="s">
        <v>327</v>
      </c>
      <c r="E391" s="78" t="s">
        <v>404</v>
      </c>
      <c r="F391" s="71">
        <v>3</v>
      </c>
      <c r="G391" s="28">
        <v>3</v>
      </c>
      <c r="H391" s="28">
        <v>3</v>
      </c>
      <c r="I391" s="42"/>
    </row>
    <row r="392" spans="1:9" s="10" customFormat="1" ht="76.5">
      <c r="A392" s="17" t="s">
        <v>946</v>
      </c>
      <c r="B392" s="26" t="s">
        <v>421</v>
      </c>
      <c r="C392" s="17" t="s">
        <v>533</v>
      </c>
      <c r="D392" s="17"/>
      <c r="E392" s="78" t="s">
        <v>404</v>
      </c>
      <c r="F392" s="71">
        <f aca="true" t="shared" si="72" ref="F392:H393">F393</f>
        <v>0</v>
      </c>
      <c r="G392" s="28">
        <f t="shared" si="72"/>
        <v>5</v>
      </c>
      <c r="H392" s="28">
        <f t="shared" si="72"/>
        <v>5</v>
      </c>
      <c r="I392" s="41"/>
    </row>
    <row r="393" spans="1:9" s="10" customFormat="1" ht="25.5">
      <c r="A393" s="17" t="s">
        <v>245</v>
      </c>
      <c r="B393" s="26" t="s">
        <v>20</v>
      </c>
      <c r="C393" s="17" t="s">
        <v>533</v>
      </c>
      <c r="D393" s="17" t="s">
        <v>15</v>
      </c>
      <c r="E393" s="78" t="s">
        <v>404</v>
      </c>
      <c r="F393" s="71">
        <f t="shared" si="72"/>
        <v>0</v>
      </c>
      <c r="G393" s="28">
        <f t="shared" si="72"/>
        <v>5</v>
      </c>
      <c r="H393" s="28">
        <f t="shared" si="72"/>
        <v>5</v>
      </c>
      <c r="I393" s="22"/>
    </row>
    <row r="394" spans="1:9" s="10" customFormat="1" ht="25.5">
      <c r="A394" s="17" t="s">
        <v>246</v>
      </c>
      <c r="B394" s="26" t="s">
        <v>21</v>
      </c>
      <c r="C394" s="17" t="s">
        <v>533</v>
      </c>
      <c r="D394" s="17" t="s">
        <v>10</v>
      </c>
      <c r="E394" s="78" t="s">
        <v>404</v>
      </c>
      <c r="F394" s="71">
        <v>0</v>
      </c>
      <c r="G394" s="28">
        <v>5</v>
      </c>
      <c r="H394" s="28">
        <v>5</v>
      </c>
      <c r="I394" s="22"/>
    </row>
    <row r="395" spans="1:9" s="10" customFormat="1" ht="63.75">
      <c r="A395" s="17" t="s">
        <v>247</v>
      </c>
      <c r="B395" s="26" t="s">
        <v>822</v>
      </c>
      <c r="C395" s="17" t="s">
        <v>821</v>
      </c>
      <c r="D395" s="17"/>
      <c r="E395" s="78" t="s">
        <v>404</v>
      </c>
      <c r="F395" s="71">
        <f aca="true" t="shared" si="73" ref="F395:H396">SUM(F396)</f>
        <v>20</v>
      </c>
      <c r="G395" s="28">
        <f t="shared" si="73"/>
        <v>0</v>
      </c>
      <c r="H395" s="28">
        <f t="shared" si="73"/>
        <v>0</v>
      </c>
      <c r="I395" s="22"/>
    </row>
    <row r="396" spans="1:9" s="10" customFormat="1" ht="25.5">
      <c r="A396" s="17" t="s">
        <v>248</v>
      </c>
      <c r="B396" s="26" t="s">
        <v>20</v>
      </c>
      <c r="C396" s="17" t="s">
        <v>821</v>
      </c>
      <c r="D396" s="17" t="s">
        <v>35</v>
      </c>
      <c r="E396" s="78" t="s">
        <v>404</v>
      </c>
      <c r="F396" s="71">
        <f t="shared" si="73"/>
        <v>20</v>
      </c>
      <c r="G396" s="28">
        <f t="shared" si="73"/>
        <v>0</v>
      </c>
      <c r="H396" s="28">
        <f t="shared" si="73"/>
        <v>0</v>
      </c>
      <c r="I396" s="22"/>
    </row>
    <row r="397" spans="1:9" s="10" customFormat="1" ht="25.5">
      <c r="A397" s="17" t="s">
        <v>249</v>
      </c>
      <c r="B397" s="26" t="s">
        <v>21</v>
      </c>
      <c r="C397" s="17" t="s">
        <v>821</v>
      </c>
      <c r="D397" s="17" t="s">
        <v>36</v>
      </c>
      <c r="E397" s="78" t="s">
        <v>404</v>
      </c>
      <c r="F397" s="71">
        <v>20</v>
      </c>
      <c r="G397" s="28">
        <v>0</v>
      </c>
      <c r="H397" s="28">
        <v>0</v>
      </c>
      <c r="I397" s="22"/>
    </row>
    <row r="398" spans="1:9" s="10" customFormat="1" ht="102">
      <c r="A398" s="17" t="s">
        <v>250</v>
      </c>
      <c r="B398" s="60" t="s">
        <v>1041</v>
      </c>
      <c r="C398" s="51" t="s">
        <v>1040</v>
      </c>
      <c r="D398" s="17"/>
      <c r="E398" s="78" t="s">
        <v>404</v>
      </c>
      <c r="F398" s="71">
        <f aca="true" t="shared" si="74" ref="F398:H399">SUM(F399)</f>
        <v>32</v>
      </c>
      <c r="G398" s="28">
        <f t="shared" si="74"/>
        <v>0</v>
      </c>
      <c r="H398" s="28">
        <f t="shared" si="74"/>
        <v>0</v>
      </c>
      <c r="I398" s="22"/>
    </row>
    <row r="399" spans="1:9" s="10" customFormat="1" ht="25.5">
      <c r="A399" s="17" t="s">
        <v>251</v>
      </c>
      <c r="B399" s="53" t="s">
        <v>379</v>
      </c>
      <c r="C399" s="51" t="s">
        <v>1040</v>
      </c>
      <c r="D399" s="17" t="s">
        <v>35</v>
      </c>
      <c r="E399" s="78" t="s">
        <v>404</v>
      </c>
      <c r="F399" s="71">
        <f t="shared" si="74"/>
        <v>32</v>
      </c>
      <c r="G399" s="28">
        <f t="shared" si="74"/>
        <v>0</v>
      </c>
      <c r="H399" s="28">
        <f>SUM(H400)</f>
        <v>0</v>
      </c>
      <c r="I399" s="22"/>
    </row>
    <row r="400" spans="1:9" s="10" customFormat="1" ht="12.75">
      <c r="A400" s="17" t="s">
        <v>252</v>
      </c>
      <c r="B400" s="53" t="s">
        <v>37</v>
      </c>
      <c r="C400" s="51" t="s">
        <v>1040</v>
      </c>
      <c r="D400" s="17" t="s">
        <v>36</v>
      </c>
      <c r="E400" s="78" t="s">
        <v>404</v>
      </c>
      <c r="F400" s="71">
        <v>32</v>
      </c>
      <c r="G400" s="28">
        <v>0</v>
      </c>
      <c r="H400" s="28">
        <v>0</v>
      </c>
      <c r="I400" s="22"/>
    </row>
    <row r="401" spans="1:9" s="10" customFormat="1" ht="76.5">
      <c r="A401" s="17" t="s">
        <v>253</v>
      </c>
      <c r="B401" s="26" t="s">
        <v>422</v>
      </c>
      <c r="C401" s="17" t="s">
        <v>534</v>
      </c>
      <c r="D401" s="17"/>
      <c r="E401" s="78" t="s">
        <v>404</v>
      </c>
      <c r="F401" s="71">
        <f aca="true" t="shared" si="75" ref="F401:H402">F402</f>
        <v>0</v>
      </c>
      <c r="G401" s="28">
        <f t="shared" si="75"/>
        <v>3</v>
      </c>
      <c r="H401" s="28">
        <f t="shared" si="75"/>
        <v>3</v>
      </c>
      <c r="I401" s="22"/>
    </row>
    <row r="402" spans="1:9" s="10" customFormat="1" ht="25.5">
      <c r="A402" s="17" t="s">
        <v>254</v>
      </c>
      <c r="B402" s="26" t="s">
        <v>20</v>
      </c>
      <c r="C402" s="17" t="s">
        <v>534</v>
      </c>
      <c r="D402" s="17" t="s">
        <v>15</v>
      </c>
      <c r="E402" s="78" t="s">
        <v>404</v>
      </c>
      <c r="F402" s="71">
        <f t="shared" si="75"/>
        <v>0</v>
      </c>
      <c r="G402" s="28">
        <f t="shared" si="75"/>
        <v>3</v>
      </c>
      <c r="H402" s="28">
        <f t="shared" si="75"/>
        <v>3</v>
      </c>
      <c r="I402" s="22"/>
    </row>
    <row r="403" spans="1:9" s="10" customFormat="1" ht="25.5">
      <c r="A403" s="17" t="s">
        <v>255</v>
      </c>
      <c r="B403" s="26" t="s">
        <v>21</v>
      </c>
      <c r="C403" s="17" t="s">
        <v>534</v>
      </c>
      <c r="D403" s="17" t="s">
        <v>10</v>
      </c>
      <c r="E403" s="78" t="s">
        <v>404</v>
      </c>
      <c r="F403" s="71">
        <v>0</v>
      </c>
      <c r="G403" s="28">
        <v>3</v>
      </c>
      <c r="H403" s="28">
        <v>3</v>
      </c>
      <c r="I403" s="22"/>
    </row>
    <row r="404" spans="1:9" s="10" customFormat="1" ht="51">
      <c r="A404" s="17" t="s">
        <v>256</v>
      </c>
      <c r="B404" s="36" t="s">
        <v>535</v>
      </c>
      <c r="C404" s="17" t="s">
        <v>823</v>
      </c>
      <c r="D404" s="17"/>
      <c r="E404" s="78" t="s">
        <v>404</v>
      </c>
      <c r="F404" s="71">
        <f aca="true" t="shared" si="76" ref="F404:H405">F405</f>
        <v>3</v>
      </c>
      <c r="G404" s="28">
        <f t="shared" si="76"/>
        <v>0</v>
      </c>
      <c r="H404" s="28">
        <f t="shared" si="76"/>
        <v>0</v>
      </c>
      <c r="I404" s="22"/>
    </row>
    <row r="405" spans="1:9" s="10" customFormat="1" ht="25.5">
      <c r="A405" s="17" t="s">
        <v>947</v>
      </c>
      <c r="B405" s="26" t="s">
        <v>379</v>
      </c>
      <c r="C405" s="17" t="s">
        <v>823</v>
      </c>
      <c r="D405" s="17" t="s">
        <v>35</v>
      </c>
      <c r="E405" s="78" t="s">
        <v>404</v>
      </c>
      <c r="F405" s="71">
        <f t="shared" si="76"/>
        <v>3</v>
      </c>
      <c r="G405" s="28">
        <f t="shared" si="76"/>
        <v>0</v>
      </c>
      <c r="H405" s="28">
        <f t="shared" si="76"/>
        <v>0</v>
      </c>
      <c r="I405" s="22"/>
    </row>
    <row r="406" spans="1:9" s="10" customFormat="1" ht="12.75">
      <c r="A406" s="17" t="s">
        <v>948</v>
      </c>
      <c r="B406" s="26" t="s">
        <v>37</v>
      </c>
      <c r="C406" s="17" t="s">
        <v>823</v>
      </c>
      <c r="D406" s="17" t="s">
        <v>36</v>
      </c>
      <c r="E406" s="78" t="s">
        <v>404</v>
      </c>
      <c r="F406" s="71">
        <v>3</v>
      </c>
      <c r="G406" s="28">
        <v>0</v>
      </c>
      <c r="H406" s="28">
        <v>0</v>
      </c>
      <c r="I406" s="22"/>
    </row>
    <row r="407" spans="1:9" s="10" customFormat="1" ht="63.75">
      <c r="A407" s="17" t="s">
        <v>949</v>
      </c>
      <c r="B407" s="60" t="s">
        <v>1038</v>
      </c>
      <c r="C407" s="51" t="s">
        <v>1036</v>
      </c>
      <c r="D407" s="17"/>
      <c r="E407" s="78" t="s">
        <v>404</v>
      </c>
      <c r="F407" s="71">
        <f aca="true" t="shared" si="77" ref="F407:H408">SUM(F408)</f>
        <v>502.6</v>
      </c>
      <c r="G407" s="28">
        <f t="shared" si="77"/>
        <v>0</v>
      </c>
      <c r="H407" s="28">
        <f t="shared" si="77"/>
        <v>0</v>
      </c>
      <c r="I407" s="22"/>
    </row>
    <row r="408" spans="1:9" s="10" customFormat="1" ht="25.5">
      <c r="A408" s="17" t="s">
        <v>257</v>
      </c>
      <c r="B408" s="53" t="s">
        <v>379</v>
      </c>
      <c r="C408" s="51" t="s">
        <v>1036</v>
      </c>
      <c r="D408" s="17" t="s">
        <v>35</v>
      </c>
      <c r="E408" s="78" t="s">
        <v>404</v>
      </c>
      <c r="F408" s="71">
        <f t="shared" si="77"/>
        <v>502.6</v>
      </c>
      <c r="G408" s="28">
        <f t="shared" si="77"/>
        <v>0</v>
      </c>
      <c r="H408" s="28">
        <f>SUM(H409)</f>
        <v>0</v>
      </c>
      <c r="I408" s="22"/>
    </row>
    <row r="409" spans="1:9" s="10" customFormat="1" ht="12.75">
      <c r="A409" s="17" t="s">
        <v>258</v>
      </c>
      <c r="B409" s="53" t="s">
        <v>37</v>
      </c>
      <c r="C409" s="51" t="s">
        <v>1036</v>
      </c>
      <c r="D409" s="17" t="s">
        <v>36</v>
      </c>
      <c r="E409" s="78" t="s">
        <v>404</v>
      </c>
      <c r="F409" s="71">
        <v>502.6</v>
      </c>
      <c r="G409" s="28">
        <v>0</v>
      </c>
      <c r="H409" s="28">
        <v>0</v>
      </c>
      <c r="I409" s="22"/>
    </row>
    <row r="410" spans="1:9" s="10" customFormat="1" ht="102">
      <c r="A410" s="17" t="s">
        <v>259</v>
      </c>
      <c r="B410" s="60" t="s">
        <v>1039</v>
      </c>
      <c r="C410" s="51" t="s">
        <v>1037</v>
      </c>
      <c r="D410" s="17"/>
      <c r="E410" s="78" t="s">
        <v>404</v>
      </c>
      <c r="F410" s="71">
        <f aca="true" t="shared" si="78" ref="F410:H411">SUM(F411)</f>
        <v>600</v>
      </c>
      <c r="G410" s="28">
        <f t="shared" si="78"/>
        <v>0</v>
      </c>
      <c r="H410" s="28">
        <f t="shared" si="78"/>
        <v>0</v>
      </c>
      <c r="I410" s="22"/>
    </row>
    <row r="411" spans="1:9" s="10" customFormat="1" ht="25.5">
      <c r="A411" s="17" t="s">
        <v>260</v>
      </c>
      <c r="B411" s="53" t="s">
        <v>379</v>
      </c>
      <c r="C411" s="51" t="s">
        <v>1037</v>
      </c>
      <c r="D411" s="17" t="s">
        <v>35</v>
      </c>
      <c r="E411" s="78" t="s">
        <v>404</v>
      </c>
      <c r="F411" s="71">
        <f t="shared" si="78"/>
        <v>600</v>
      </c>
      <c r="G411" s="28">
        <f t="shared" si="78"/>
        <v>0</v>
      </c>
      <c r="H411" s="28">
        <f>SUM(H412)</f>
        <v>0</v>
      </c>
      <c r="I411" s="22"/>
    </row>
    <row r="412" spans="1:9" s="10" customFormat="1" ht="12.75">
      <c r="A412" s="17" t="s">
        <v>261</v>
      </c>
      <c r="B412" s="53" t="s">
        <v>37</v>
      </c>
      <c r="C412" s="51" t="s">
        <v>1037</v>
      </c>
      <c r="D412" s="17" t="s">
        <v>36</v>
      </c>
      <c r="E412" s="78" t="s">
        <v>404</v>
      </c>
      <c r="F412" s="71">
        <v>600</v>
      </c>
      <c r="G412" s="28">
        <v>0</v>
      </c>
      <c r="H412" s="28">
        <v>0</v>
      </c>
      <c r="I412" s="22"/>
    </row>
    <row r="413" spans="1:9" s="10" customFormat="1" ht="89.25">
      <c r="A413" s="17" t="s">
        <v>262</v>
      </c>
      <c r="B413" s="26" t="s">
        <v>519</v>
      </c>
      <c r="C413" s="17" t="s">
        <v>630</v>
      </c>
      <c r="D413" s="17"/>
      <c r="E413" s="78"/>
      <c r="F413" s="70">
        <f aca="true" t="shared" si="79" ref="F413:H414">F414</f>
        <v>637.2</v>
      </c>
      <c r="G413" s="27">
        <f t="shared" si="79"/>
        <v>637.2</v>
      </c>
      <c r="H413" s="27">
        <f t="shared" si="79"/>
        <v>637.2</v>
      </c>
      <c r="I413" s="22"/>
    </row>
    <row r="414" spans="1:9" s="10" customFormat="1" ht="25.5">
      <c r="A414" s="17" t="s">
        <v>263</v>
      </c>
      <c r="B414" s="26" t="s">
        <v>379</v>
      </c>
      <c r="C414" s="17" t="s">
        <v>630</v>
      </c>
      <c r="D414" s="17" t="s">
        <v>35</v>
      </c>
      <c r="E414" s="78" t="s">
        <v>1001</v>
      </c>
      <c r="F414" s="71">
        <f t="shared" si="79"/>
        <v>637.2</v>
      </c>
      <c r="G414" s="28">
        <f t="shared" si="79"/>
        <v>637.2</v>
      </c>
      <c r="H414" s="28">
        <f t="shared" si="79"/>
        <v>637.2</v>
      </c>
      <c r="I414" s="22"/>
    </row>
    <row r="415" spans="1:9" s="10" customFormat="1" ht="12.75">
      <c r="A415" s="17" t="s">
        <v>264</v>
      </c>
      <c r="B415" s="26" t="s">
        <v>37</v>
      </c>
      <c r="C415" s="17" t="s">
        <v>630</v>
      </c>
      <c r="D415" s="17" t="s">
        <v>36</v>
      </c>
      <c r="E415" s="78" t="s">
        <v>1001</v>
      </c>
      <c r="F415" s="71">
        <v>637.2</v>
      </c>
      <c r="G415" s="28">
        <v>637.2</v>
      </c>
      <c r="H415" s="28">
        <v>637.2</v>
      </c>
      <c r="I415" s="22"/>
    </row>
    <row r="416" spans="1:9" s="10" customFormat="1" ht="76.5">
      <c r="A416" s="17" t="s">
        <v>950</v>
      </c>
      <c r="B416" s="36" t="s">
        <v>537</v>
      </c>
      <c r="C416" s="17" t="s">
        <v>536</v>
      </c>
      <c r="D416" s="17"/>
      <c r="E416" s="78"/>
      <c r="F416" s="71">
        <f aca="true" t="shared" si="80" ref="F416:H417">F417</f>
        <v>0</v>
      </c>
      <c r="G416" s="28">
        <f t="shared" si="80"/>
        <v>0</v>
      </c>
      <c r="H416" s="28">
        <f t="shared" si="80"/>
        <v>0</v>
      </c>
      <c r="I416" s="22"/>
    </row>
    <row r="417" spans="1:9" s="10" customFormat="1" ht="25.5">
      <c r="A417" s="17" t="s">
        <v>951</v>
      </c>
      <c r="B417" s="26" t="s">
        <v>379</v>
      </c>
      <c r="C417" s="17" t="s">
        <v>536</v>
      </c>
      <c r="D417" s="17" t="s">
        <v>35</v>
      </c>
      <c r="E417" s="78" t="s">
        <v>404</v>
      </c>
      <c r="F417" s="71">
        <f t="shared" si="80"/>
        <v>0</v>
      </c>
      <c r="G417" s="28">
        <f t="shared" si="80"/>
        <v>0</v>
      </c>
      <c r="H417" s="28">
        <f t="shared" si="80"/>
        <v>0</v>
      </c>
      <c r="I417" s="22"/>
    </row>
    <row r="418" spans="1:9" s="10" customFormat="1" ht="12.75">
      <c r="A418" s="17" t="s">
        <v>952</v>
      </c>
      <c r="B418" s="26" t="s">
        <v>37</v>
      </c>
      <c r="C418" s="17" t="s">
        <v>536</v>
      </c>
      <c r="D418" s="17" t="s">
        <v>36</v>
      </c>
      <c r="E418" s="78" t="s">
        <v>404</v>
      </c>
      <c r="F418" s="71">
        <v>0</v>
      </c>
      <c r="G418" s="28">
        <v>0</v>
      </c>
      <c r="H418" s="28">
        <v>0</v>
      </c>
      <c r="I418" s="22"/>
    </row>
    <row r="419" spans="1:9" s="10" customFormat="1" ht="25.5">
      <c r="A419" s="17" t="s">
        <v>265</v>
      </c>
      <c r="B419" s="19" t="s">
        <v>763</v>
      </c>
      <c r="C419" s="20" t="s">
        <v>538</v>
      </c>
      <c r="D419" s="20"/>
      <c r="E419" s="76"/>
      <c r="F419" s="73">
        <f>F420+F432</f>
        <v>14446.8</v>
      </c>
      <c r="G419" s="39">
        <f>G420+G432</f>
        <v>13162.8</v>
      </c>
      <c r="H419" s="39">
        <f>H420+H432</f>
        <v>13162.8</v>
      </c>
      <c r="I419" s="22"/>
    </row>
    <row r="420" spans="1:9" s="10" customFormat="1" ht="25.5">
      <c r="A420" s="17" t="s">
        <v>266</v>
      </c>
      <c r="B420" s="23" t="s">
        <v>330</v>
      </c>
      <c r="C420" s="24" t="s">
        <v>539</v>
      </c>
      <c r="D420" s="24"/>
      <c r="E420" s="77"/>
      <c r="F420" s="72">
        <f>F421+F426+F429</f>
        <v>4054</v>
      </c>
      <c r="G420" s="37">
        <f>G421+G426+G429</f>
        <v>4053.9</v>
      </c>
      <c r="H420" s="37">
        <f>H421+H426+H429</f>
        <v>4053.9</v>
      </c>
      <c r="I420" s="22"/>
    </row>
    <row r="421" spans="1:9" s="10" customFormat="1" ht="63.75">
      <c r="A421" s="17" t="s">
        <v>267</v>
      </c>
      <c r="B421" s="26" t="s">
        <v>762</v>
      </c>
      <c r="C421" s="17" t="s">
        <v>544</v>
      </c>
      <c r="D421" s="17"/>
      <c r="E421" s="78"/>
      <c r="F421" s="71">
        <f>F424+F422</f>
        <v>200</v>
      </c>
      <c r="G421" s="28">
        <f>G424</f>
        <v>200</v>
      </c>
      <c r="H421" s="28">
        <f>H424</f>
        <v>200</v>
      </c>
      <c r="I421" s="22"/>
    </row>
    <row r="422" spans="1:9" s="10" customFormat="1" ht="51">
      <c r="A422" s="17" t="s">
        <v>268</v>
      </c>
      <c r="B422" s="52" t="s">
        <v>52</v>
      </c>
      <c r="C422" s="17" t="s">
        <v>544</v>
      </c>
      <c r="D422" s="51">
        <v>100</v>
      </c>
      <c r="E422" s="78" t="s">
        <v>329</v>
      </c>
      <c r="F422" s="71">
        <f>SUM(F423)</f>
        <v>90</v>
      </c>
      <c r="G422" s="28">
        <f>SUM(G423)</f>
        <v>0</v>
      </c>
      <c r="H422" s="28">
        <f>SUM(H423)</f>
        <v>0</v>
      </c>
      <c r="I422" s="22"/>
    </row>
    <row r="423" spans="1:9" s="10" customFormat="1" ht="12.75">
      <c r="A423" s="17" t="s">
        <v>269</v>
      </c>
      <c r="B423" s="52" t="s">
        <v>53</v>
      </c>
      <c r="C423" s="17" t="s">
        <v>544</v>
      </c>
      <c r="D423" s="51" t="s">
        <v>333</v>
      </c>
      <c r="E423" s="78" t="s">
        <v>329</v>
      </c>
      <c r="F423" s="71">
        <v>90</v>
      </c>
      <c r="G423" s="28">
        <v>0</v>
      </c>
      <c r="H423" s="28">
        <v>0</v>
      </c>
      <c r="I423" s="22"/>
    </row>
    <row r="424" spans="1:9" s="10" customFormat="1" ht="25.5">
      <c r="A424" s="17" t="s">
        <v>270</v>
      </c>
      <c r="B424" s="26" t="s">
        <v>20</v>
      </c>
      <c r="C424" s="17" t="s">
        <v>544</v>
      </c>
      <c r="D424" s="17" t="s">
        <v>15</v>
      </c>
      <c r="E424" s="78" t="s">
        <v>329</v>
      </c>
      <c r="F424" s="71">
        <f>F425</f>
        <v>110</v>
      </c>
      <c r="G424" s="28">
        <f>G425</f>
        <v>200</v>
      </c>
      <c r="H424" s="28">
        <f>H425</f>
        <v>200</v>
      </c>
      <c r="I424" s="22"/>
    </row>
    <row r="425" spans="1:9" s="10" customFormat="1" ht="25.5">
      <c r="A425" s="17" t="s">
        <v>953</v>
      </c>
      <c r="B425" s="26" t="s">
        <v>21</v>
      </c>
      <c r="C425" s="17" t="s">
        <v>544</v>
      </c>
      <c r="D425" s="17" t="s">
        <v>10</v>
      </c>
      <c r="E425" s="78" t="s">
        <v>329</v>
      </c>
      <c r="F425" s="71">
        <v>110</v>
      </c>
      <c r="G425" s="28">
        <v>200</v>
      </c>
      <c r="H425" s="28">
        <v>200</v>
      </c>
      <c r="I425" s="22"/>
    </row>
    <row r="426" spans="1:9" s="10" customFormat="1" ht="89.25">
      <c r="A426" s="17" t="s">
        <v>954</v>
      </c>
      <c r="B426" s="26" t="s">
        <v>826</v>
      </c>
      <c r="C426" s="17" t="s">
        <v>824</v>
      </c>
      <c r="D426" s="17"/>
      <c r="E426" s="78"/>
      <c r="F426" s="71">
        <f aca="true" t="shared" si="81" ref="F426:H427">SUM(F427)</f>
        <v>3661.2</v>
      </c>
      <c r="G426" s="28">
        <f t="shared" si="81"/>
        <v>3661.1</v>
      </c>
      <c r="H426" s="28">
        <f t="shared" si="81"/>
        <v>3661.1</v>
      </c>
      <c r="I426" s="22"/>
    </row>
    <row r="427" spans="1:9" s="10" customFormat="1" ht="25.5">
      <c r="A427" s="17" t="s">
        <v>955</v>
      </c>
      <c r="B427" s="26" t="s">
        <v>379</v>
      </c>
      <c r="C427" s="17" t="s">
        <v>824</v>
      </c>
      <c r="D427" s="17" t="s">
        <v>35</v>
      </c>
      <c r="E427" s="78" t="s">
        <v>329</v>
      </c>
      <c r="F427" s="71">
        <f t="shared" si="81"/>
        <v>3661.2</v>
      </c>
      <c r="G427" s="28">
        <f t="shared" si="81"/>
        <v>3661.1</v>
      </c>
      <c r="H427" s="28">
        <f t="shared" si="81"/>
        <v>3661.1</v>
      </c>
      <c r="I427" s="22"/>
    </row>
    <row r="428" spans="1:9" s="10" customFormat="1" ht="12.75">
      <c r="A428" s="17" t="s">
        <v>271</v>
      </c>
      <c r="B428" s="26" t="s">
        <v>37</v>
      </c>
      <c r="C428" s="17" t="s">
        <v>824</v>
      </c>
      <c r="D428" s="17" t="s">
        <v>36</v>
      </c>
      <c r="E428" s="78" t="s">
        <v>329</v>
      </c>
      <c r="F428" s="71">
        <v>3661.2</v>
      </c>
      <c r="G428" s="28">
        <v>3661.1</v>
      </c>
      <c r="H428" s="28">
        <v>3661.1</v>
      </c>
      <c r="I428" s="22"/>
    </row>
    <row r="429" spans="1:9" s="10" customFormat="1" ht="102">
      <c r="A429" s="17" t="s">
        <v>272</v>
      </c>
      <c r="B429" s="26" t="s">
        <v>827</v>
      </c>
      <c r="C429" s="17" t="s">
        <v>825</v>
      </c>
      <c r="D429" s="17"/>
      <c r="E429" s="78"/>
      <c r="F429" s="71">
        <f aca="true" t="shared" si="82" ref="F429:H430">SUM(F430)</f>
        <v>192.8</v>
      </c>
      <c r="G429" s="28">
        <f t="shared" si="82"/>
        <v>192.8</v>
      </c>
      <c r="H429" s="28">
        <f t="shared" si="82"/>
        <v>192.8</v>
      </c>
      <c r="I429" s="22"/>
    </row>
    <row r="430" spans="1:9" s="10" customFormat="1" ht="25.5">
      <c r="A430" s="17" t="s">
        <v>704</v>
      </c>
      <c r="B430" s="26" t="s">
        <v>379</v>
      </c>
      <c r="C430" s="17" t="s">
        <v>825</v>
      </c>
      <c r="D430" s="17" t="s">
        <v>35</v>
      </c>
      <c r="E430" s="78" t="s">
        <v>329</v>
      </c>
      <c r="F430" s="71">
        <f>SUM(F431)</f>
        <v>192.8</v>
      </c>
      <c r="G430" s="28">
        <f t="shared" si="82"/>
        <v>192.8</v>
      </c>
      <c r="H430" s="28">
        <f t="shared" si="82"/>
        <v>192.8</v>
      </c>
      <c r="I430" s="22"/>
    </row>
    <row r="431" spans="1:9" s="10" customFormat="1" ht="12.75">
      <c r="A431" s="17" t="s">
        <v>705</v>
      </c>
      <c r="B431" s="26" t="s">
        <v>37</v>
      </c>
      <c r="C431" s="17" t="s">
        <v>825</v>
      </c>
      <c r="D431" s="17" t="s">
        <v>36</v>
      </c>
      <c r="E431" s="78" t="s">
        <v>329</v>
      </c>
      <c r="F431" s="71">
        <v>192.8</v>
      </c>
      <c r="G431" s="28">
        <v>192.8</v>
      </c>
      <c r="H431" s="28">
        <v>192.8</v>
      </c>
      <c r="I431" s="22"/>
    </row>
    <row r="432" spans="1:9" s="10" customFormat="1" ht="25.5">
      <c r="A432" s="17" t="s">
        <v>706</v>
      </c>
      <c r="B432" s="23" t="s">
        <v>394</v>
      </c>
      <c r="C432" s="24" t="s">
        <v>540</v>
      </c>
      <c r="D432" s="24"/>
      <c r="E432" s="77"/>
      <c r="F432" s="72">
        <f>F433+F439+F445+F436+F442+F448</f>
        <v>10392.8</v>
      </c>
      <c r="G432" s="37">
        <f>G433+G439+G445+G436</f>
        <v>9108.9</v>
      </c>
      <c r="H432" s="37">
        <f>H433+H439+H445+H436</f>
        <v>9108.9</v>
      </c>
      <c r="I432" s="22"/>
    </row>
    <row r="433" spans="1:9" s="10" customFormat="1" ht="102">
      <c r="A433" s="17" t="s">
        <v>707</v>
      </c>
      <c r="B433" s="26" t="s">
        <v>761</v>
      </c>
      <c r="C433" s="17" t="s">
        <v>541</v>
      </c>
      <c r="D433" s="17"/>
      <c r="E433" s="78"/>
      <c r="F433" s="71">
        <f aca="true" t="shared" si="83" ref="F433:H434">F434</f>
        <v>8274.5</v>
      </c>
      <c r="G433" s="28">
        <f t="shared" si="83"/>
        <v>8274.5</v>
      </c>
      <c r="H433" s="28">
        <f t="shared" si="83"/>
        <v>8274.5</v>
      </c>
      <c r="I433" s="22"/>
    </row>
    <row r="434" spans="1:9" s="10" customFormat="1" ht="25.5">
      <c r="A434" s="17" t="s">
        <v>708</v>
      </c>
      <c r="B434" s="26" t="s">
        <v>379</v>
      </c>
      <c r="C434" s="17" t="s">
        <v>541</v>
      </c>
      <c r="D434" s="17" t="s">
        <v>35</v>
      </c>
      <c r="E434" s="78" t="s">
        <v>1001</v>
      </c>
      <c r="F434" s="71">
        <f t="shared" si="83"/>
        <v>8274.5</v>
      </c>
      <c r="G434" s="28">
        <f t="shared" si="83"/>
        <v>8274.5</v>
      </c>
      <c r="H434" s="28">
        <f t="shared" si="83"/>
        <v>8274.5</v>
      </c>
      <c r="I434" s="22"/>
    </row>
    <row r="435" spans="1:9" s="10" customFormat="1" ht="12.75">
      <c r="A435" s="17" t="s">
        <v>273</v>
      </c>
      <c r="B435" s="26" t="s">
        <v>37</v>
      </c>
      <c r="C435" s="17" t="s">
        <v>541</v>
      </c>
      <c r="D435" s="17" t="s">
        <v>36</v>
      </c>
      <c r="E435" s="78" t="s">
        <v>1001</v>
      </c>
      <c r="F435" s="71">
        <v>8274.5</v>
      </c>
      <c r="G435" s="28">
        <v>8274.5</v>
      </c>
      <c r="H435" s="28">
        <v>8274.5</v>
      </c>
      <c r="I435" s="22"/>
    </row>
    <row r="436" spans="1:9" s="10" customFormat="1" ht="89.25">
      <c r="A436" s="17" t="s">
        <v>274</v>
      </c>
      <c r="B436" s="26" t="s">
        <v>840</v>
      </c>
      <c r="C436" s="17" t="s">
        <v>545</v>
      </c>
      <c r="D436" s="17"/>
      <c r="E436" s="78" t="s">
        <v>1001</v>
      </c>
      <c r="F436" s="71">
        <f aca="true" t="shared" si="84" ref="F436:H437">SUM(F437)</f>
        <v>263.9</v>
      </c>
      <c r="G436" s="28">
        <f t="shared" si="84"/>
        <v>0</v>
      </c>
      <c r="H436" s="28">
        <f t="shared" si="84"/>
        <v>0</v>
      </c>
      <c r="I436" s="22"/>
    </row>
    <row r="437" spans="1:9" s="10" customFormat="1" ht="25.5">
      <c r="A437" s="17" t="s">
        <v>709</v>
      </c>
      <c r="B437" s="26" t="s">
        <v>379</v>
      </c>
      <c r="C437" s="17" t="s">
        <v>545</v>
      </c>
      <c r="D437" s="17" t="s">
        <v>35</v>
      </c>
      <c r="E437" s="78" t="s">
        <v>1001</v>
      </c>
      <c r="F437" s="71">
        <f>SUM(F438)</f>
        <v>263.9</v>
      </c>
      <c r="G437" s="28">
        <f t="shared" si="84"/>
        <v>0</v>
      </c>
      <c r="H437" s="28">
        <f t="shared" si="84"/>
        <v>0</v>
      </c>
      <c r="I437" s="22"/>
    </row>
    <row r="438" spans="1:9" s="10" customFormat="1" ht="12.75">
      <c r="A438" s="17" t="s">
        <v>710</v>
      </c>
      <c r="B438" s="26" t="s">
        <v>37</v>
      </c>
      <c r="C438" s="17" t="s">
        <v>545</v>
      </c>
      <c r="D438" s="17" t="s">
        <v>36</v>
      </c>
      <c r="E438" s="78" t="s">
        <v>1001</v>
      </c>
      <c r="F438" s="71">
        <v>263.9</v>
      </c>
      <c r="G438" s="28">
        <v>0</v>
      </c>
      <c r="H438" s="28">
        <v>0</v>
      </c>
      <c r="I438" s="22"/>
    </row>
    <row r="439" spans="1:9" s="10" customFormat="1" ht="216.75">
      <c r="A439" s="17" t="s">
        <v>711</v>
      </c>
      <c r="B439" s="43" t="s">
        <v>546</v>
      </c>
      <c r="C439" s="17" t="s">
        <v>828</v>
      </c>
      <c r="D439" s="17"/>
      <c r="E439" s="78"/>
      <c r="F439" s="71">
        <f aca="true" t="shared" si="85" ref="F439:H440">F440</f>
        <v>0</v>
      </c>
      <c r="G439" s="28">
        <f t="shared" si="85"/>
        <v>50</v>
      </c>
      <c r="H439" s="28">
        <f t="shared" si="85"/>
        <v>50</v>
      </c>
      <c r="I439" s="22"/>
    </row>
    <row r="440" spans="1:9" s="10" customFormat="1" ht="25.5">
      <c r="A440" s="17" t="s">
        <v>712</v>
      </c>
      <c r="B440" s="26" t="s">
        <v>379</v>
      </c>
      <c r="C440" s="17" t="s">
        <v>828</v>
      </c>
      <c r="D440" s="17" t="s">
        <v>35</v>
      </c>
      <c r="E440" s="79">
        <v>1102</v>
      </c>
      <c r="F440" s="71">
        <f t="shared" si="85"/>
        <v>0</v>
      </c>
      <c r="G440" s="28">
        <f t="shared" si="85"/>
        <v>50</v>
      </c>
      <c r="H440" s="28">
        <f t="shared" si="85"/>
        <v>50</v>
      </c>
      <c r="I440" s="22"/>
    </row>
    <row r="441" spans="1:9" s="10" customFormat="1" ht="13.5" thickBot="1">
      <c r="A441" s="17" t="s">
        <v>713</v>
      </c>
      <c r="B441" s="26" t="s">
        <v>37</v>
      </c>
      <c r="C441" s="17" t="s">
        <v>828</v>
      </c>
      <c r="D441" s="17" t="s">
        <v>36</v>
      </c>
      <c r="E441" s="79">
        <v>1102</v>
      </c>
      <c r="F441" s="71">
        <v>0</v>
      </c>
      <c r="G441" s="28">
        <v>50</v>
      </c>
      <c r="H441" s="28">
        <v>50</v>
      </c>
      <c r="I441" s="41"/>
    </row>
    <row r="442" spans="1:9" s="10" customFormat="1" ht="115.5" thickBot="1">
      <c r="A442" s="17" t="s">
        <v>714</v>
      </c>
      <c r="B442" s="61" t="s">
        <v>1045</v>
      </c>
      <c r="C442" s="17" t="s">
        <v>1044</v>
      </c>
      <c r="D442" s="17"/>
      <c r="E442" s="79">
        <v>1102</v>
      </c>
      <c r="F442" s="71">
        <f aca="true" t="shared" si="86" ref="F442:H443">SUM(F443)</f>
        <v>70</v>
      </c>
      <c r="G442" s="28">
        <f t="shared" si="86"/>
        <v>0</v>
      </c>
      <c r="H442" s="28">
        <f t="shared" si="86"/>
        <v>0</v>
      </c>
      <c r="I442" s="41"/>
    </row>
    <row r="443" spans="1:9" s="10" customFormat="1" ht="25.5">
      <c r="A443" s="17" t="s">
        <v>275</v>
      </c>
      <c r="B443" s="53" t="s">
        <v>379</v>
      </c>
      <c r="C443" s="17" t="s">
        <v>1044</v>
      </c>
      <c r="D443" s="17" t="s">
        <v>35</v>
      </c>
      <c r="E443" s="79">
        <v>1102</v>
      </c>
      <c r="F443" s="71">
        <f t="shared" si="86"/>
        <v>70</v>
      </c>
      <c r="G443" s="28">
        <f t="shared" si="86"/>
        <v>0</v>
      </c>
      <c r="H443" s="28">
        <f>SUM(H444)</f>
        <v>0</v>
      </c>
      <c r="I443" s="41"/>
    </row>
    <row r="444" spans="1:9" s="10" customFormat="1" ht="12.75">
      <c r="A444" s="17" t="s">
        <v>276</v>
      </c>
      <c r="B444" s="53" t="s">
        <v>37</v>
      </c>
      <c r="C444" s="17" t="s">
        <v>1044</v>
      </c>
      <c r="D444" s="17" t="s">
        <v>36</v>
      </c>
      <c r="E444" s="79">
        <v>1102</v>
      </c>
      <c r="F444" s="71">
        <v>70</v>
      </c>
      <c r="G444" s="28">
        <v>0</v>
      </c>
      <c r="H444" s="28">
        <v>0</v>
      </c>
      <c r="I444" s="41"/>
    </row>
    <row r="445" spans="1:9" s="10" customFormat="1" ht="89.25">
      <c r="A445" s="17" t="s">
        <v>277</v>
      </c>
      <c r="B445" s="26" t="s">
        <v>543</v>
      </c>
      <c r="C445" s="17" t="s">
        <v>542</v>
      </c>
      <c r="D445" s="17"/>
      <c r="E445" s="78"/>
      <c r="F445" s="71">
        <f aca="true" t="shared" si="87" ref="F445:H446">F446</f>
        <v>784.4</v>
      </c>
      <c r="G445" s="28">
        <f t="shared" si="87"/>
        <v>784.4</v>
      </c>
      <c r="H445" s="28">
        <f t="shared" si="87"/>
        <v>784.4</v>
      </c>
      <c r="I445" s="41"/>
    </row>
    <row r="446" spans="1:9" s="10" customFormat="1" ht="25.5">
      <c r="A446" s="17" t="s">
        <v>278</v>
      </c>
      <c r="B446" s="26" t="s">
        <v>379</v>
      </c>
      <c r="C446" s="17" t="s">
        <v>542</v>
      </c>
      <c r="D446" s="17" t="s">
        <v>35</v>
      </c>
      <c r="E446" s="78" t="s">
        <v>1001</v>
      </c>
      <c r="F446" s="71">
        <f t="shared" si="87"/>
        <v>784.4</v>
      </c>
      <c r="G446" s="28">
        <f t="shared" si="87"/>
        <v>784.4</v>
      </c>
      <c r="H446" s="28">
        <f t="shared" si="87"/>
        <v>784.4</v>
      </c>
      <c r="I446" s="22"/>
    </row>
    <row r="447" spans="1:9" s="10" customFormat="1" ht="12.75">
      <c r="A447" s="17" t="s">
        <v>279</v>
      </c>
      <c r="B447" s="26" t="s">
        <v>37</v>
      </c>
      <c r="C447" s="17" t="s">
        <v>542</v>
      </c>
      <c r="D447" s="17" t="s">
        <v>36</v>
      </c>
      <c r="E447" s="78" t="s">
        <v>1001</v>
      </c>
      <c r="F447" s="71">
        <v>784.4</v>
      </c>
      <c r="G447" s="28">
        <v>784.4</v>
      </c>
      <c r="H447" s="28">
        <v>784.4</v>
      </c>
      <c r="I447" s="22"/>
    </row>
    <row r="448" spans="1:9" s="10" customFormat="1" ht="153">
      <c r="A448" s="17" t="s">
        <v>280</v>
      </c>
      <c r="B448" s="53" t="s">
        <v>1047</v>
      </c>
      <c r="C448" s="51" t="s">
        <v>1046</v>
      </c>
      <c r="D448" s="17"/>
      <c r="E448" s="79">
        <v>1102</v>
      </c>
      <c r="F448" s="71">
        <f aca="true" t="shared" si="88" ref="F448:H449">SUM(F449)</f>
        <v>1000</v>
      </c>
      <c r="G448" s="28">
        <f t="shared" si="88"/>
        <v>0</v>
      </c>
      <c r="H448" s="28">
        <f t="shared" si="88"/>
        <v>0</v>
      </c>
      <c r="I448" s="22"/>
    </row>
    <row r="449" spans="1:9" s="10" customFormat="1" ht="25.5">
      <c r="A449" s="17" t="s">
        <v>281</v>
      </c>
      <c r="B449" s="53" t="s">
        <v>379</v>
      </c>
      <c r="C449" s="51" t="s">
        <v>1046</v>
      </c>
      <c r="D449" s="17" t="s">
        <v>35</v>
      </c>
      <c r="E449" s="79">
        <v>1102</v>
      </c>
      <c r="F449" s="71">
        <f t="shared" si="88"/>
        <v>1000</v>
      </c>
      <c r="G449" s="28">
        <f t="shared" si="88"/>
        <v>0</v>
      </c>
      <c r="H449" s="28">
        <f t="shared" si="88"/>
        <v>0</v>
      </c>
      <c r="I449" s="22"/>
    </row>
    <row r="450" spans="1:9" s="10" customFormat="1" ht="12.75">
      <c r="A450" s="17" t="s">
        <v>282</v>
      </c>
      <c r="B450" s="53" t="s">
        <v>37</v>
      </c>
      <c r="C450" s="51" t="s">
        <v>1046</v>
      </c>
      <c r="D450" s="17" t="s">
        <v>36</v>
      </c>
      <c r="E450" s="79">
        <v>1102</v>
      </c>
      <c r="F450" s="71">
        <v>1000</v>
      </c>
      <c r="G450" s="28">
        <v>0</v>
      </c>
      <c r="H450" s="28">
        <v>0</v>
      </c>
      <c r="I450" s="22"/>
    </row>
    <row r="451" spans="1:9" s="10" customFormat="1" ht="12.75">
      <c r="A451" s="17" t="s">
        <v>283</v>
      </c>
      <c r="B451" s="19" t="s">
        <v>760</v>
      </c>
      <c r="C451" s="20" t="s">
        <v>547</v>
      </c>
      <c r="D451" s="20"/>
      <c r="E451" s="76"/>
      <c r="F451" s="73">
        <f>F452+F492+F499</f>
        <v>8458.5</v>
      </c>
      <c r="G451" s="39">
        <f>G452+G492+G499</f>
        <v>5421.2</v>
      </c>
      <c r="H451" s="39">
        <f>H452+H492+H499</f>
        <v>5421.2</v>
      </c>
      <c r="I451" s="22"/>
    </row>
    <row r="452" spans="1:9" s="10" customFormat="1" ht="25.5">
      <c r="A452" s="17" t="s">
        <v>284</v>
      </c>
      <c r="B452" s="23" t="s">
        <v>0</v>
      </c>
      <c r="C452" s="24" t="s">
        <v>548</v>
      </c>
      <c r="D452" s="24"/>
      <c r="E452" s="77"/>
      <c r="F452" s="72">
        <f>F453+F456+F459+F462+F465+F468+F471+F474+F477+F483+F489+F480+F486</f>
        <v>5865.599999999999</v>
      </c>
      <c r="G452" s="37">
        <f>G453+G456+G459+G462+G465+G468+G471+G474+G477+G483+G489+G480</f>
        <v>5408.2</v>
      </c>
      <c r="H452" s="37">
        <f>H453+H456+H459+H462+H465+H468+H471+H474+H477+H483+H489+H480</f>
        <v>5408.2</v>
      </c>
      <c r="I452" s="22"/>
    </row>
    <row r="453" spans="1:9" s="10" customFormat="1" ht="51">
      <c r="A453" s="17" t="s">
        <v>285</v>
      </c>
      <c r="B453" s="26" t="s">
        <v>759</v>
      </c>
      <c r="C453" s="17" t="s">
        <v>549</v>
      </c>
      <c r="D453" s="17"/>
      <c r="E453" s="78"/>
      <c r="F453" s="71">
        <f aca="true" t="shared" si="89" ref="F453:H454">F454</f>
        <v>3</v>
      </c>
      <c r="G453" s="28">
        <f t="shared" si="89"/>
        <v>3</v>
      </c>
      <c r="H453" s="28">
        <f t="shared" si="89"/>
        <v>3</v>
      </c>
      <c r="I453" s="22"/>
    </row>
    <row r="454" spans="1:9" s="10" customFormat="1" ht="25.5">
      <c r="A454" s="17" t="s">
        <v>286</v>
      </c>
      <c r="B454" s="26" t="s">
        <v>20</v>
      </c>
      <c r="C454" s="17" t="s">
        <v>549</v>
      </c>
      <c r="D454" s="17" t="s">
        <v>15</v>
      </c>
      <c r="E454" s="78" t="s">
        <v>408</v>
      </c>
      <c r="F454" s="71">
        <f t="shared" si="89"/>
        <v>3</v>
      </c>
      <c r="G454" s="28">
        <f t="shared" si="89"/>
        <v>3</v>
      </c>
      <c r="H454" s="28">
        <f t="shared" si="89"/>
        <v>3</v>
      </c>
      <c r="I454" s="22"/>
    </row>
    <row r="455" spans="1:9" s="10" customFormat="1" ht="25.5">
      <c r="A455" s="17" t="s">
        <v>956</v>
      </c>
      <c r="B455" s="26" t="s">
        <v>21</v>
      </c>
      <c r="C455" s="17" t="s">
        <v>549</v>
      </c>
      <c r="D455" s="17" t="s">
        <v>10</v>
      </c>
      <c r="E455" s="78" t="s">
        <v>408</v>
      </c>
      <c r="F455" s="71">
        <v>3</v>
      </c>
      <c r="G455" s="28">
        <v>3</v>
      </c>
      <c r="H455" s="28">
        <v>3</v>
      </c>
      <c r="I455" s="22"/>
    </row>
    <row r="456" spans="1:9" s="10" customFormat="1" ht="63.75">
      <c r="A456" s="17" t="s">
        <v>957</v>
      </c>
      <c r="B456" s="26" t="s">
        <v>758</v>
      </c>
      <c r="C456" s="17" t="s">
        <v>550</v>
      </c>
      <c r="D456" s="17"/>
      <c r="E456" s="78"/>
      <c r="F456" s="71">
        <f aca="true" t="shared" si="90" ref="F456:H457">F457</f>
        <v>10</v>
      </c>
      <c r="G456" s="28">
        <f t="shared" si="90"/>
        <v>10</v>
      </c>
      <c r="H456" s="28">
        <f t="shared" si="90"/>
        <v>10</v>
      </c>
      <c r="I456" s="22"/>
    </row>
    <row r="457" spans="1:9" s="10" customFormat="1" ht="25.5">
      <c r="A457" s="17" t="s">
        <v>958</v>
      </c>
      <c r="B457" s="26" t="s">
        <v>20</v>
      </c>
      <c r="C457" s="17" t="s">
        <v>550</v>
      </c>
      <c r="D457" s="17" t="s">
        <v>15</v>
      </c>
      <c r="E457" s="78" t="s">
        <v>408</v>
      </c>
      <c r="F457" s="71">
        <f t="shared" si="90"/>
        <v>10</v>
      </c>
      <c r="G457" s="28">
        <f t="shared" si="90"/>
        <v>10</v>
      </c>
      <c r="H457" s="28">
        <f t="shared" si="90"/>
        <v>10</v>
      </c>
      <c r="I457" s="22"/>
    </row>
    <row r="458" spans="1:9" s="10" customFormat="1" ht="25.5">
      <c r="A458" s="17" t="s">
        <v>287</v>
      </c>
      <c r="B458" s="26" t="s">
        <v>21</v>
      </c>
      <c r="C458" s="17" t="s">
        <v>550</v>
      </c>
      <c r="D458" s="17" t="s">
        <v>10</v>
      </c>
      <c r="E458" s="78" t="s">
        <v>408</v>
      </c>
      <c r="F458" s="71">
        <v>10</v>
      </c>
      <c r="G458" s="28">
        <v>10</v>
      </c>
      <c r="H458" s="28">
        <v>10</v>
      </c>
      <c r="I458" s="22"/>
    </row>
    <row r="459" spans="1:9" s="10" customFormat="1" ht="102">
      <c r="A459" s="17" t="s">
        <v>288</v>
      </c>
      <c r="B459" s="26" t="s">
        <v>757</v>
      </c>
      <c r="C459" s="17" t="s">
        <v>551</v>
      </c>
      <c r="D459" s="17"/>
      <c r="E459" s="78"/>
      <c r="F459" s="71">
        <f aca="true" t="shared" si="91" ref="F459:H460">F460</f>
        <v>5</v>
      </c>
      <c r="G459" s="28">
        <f t="shared" si="91"/>
        <v>5</v>
      </c>
      <c r="H459" s="28">
        <f t="shared" si="91"/>
        <v>5</v>
      </c>
      <c r="I459" s="22"/>
    </row>
    <row r="460" spans="1:9" s="10" customFormat="1" ht="25.5">
      <c r="A460" s="17" t="s">
        <v>289</v>
      </c>
      <c r="B460" s="26" t="s">
        <v>20</v>
      </c>
      <c r="C460" s="17" t="s">
        <v>551</v>
      </c>
      <c r="D460" s="17" t="s">
        <v>15</v>
      </c>
      <c r="E460" s="78" t="s">
        <v>408</v>
      </c>
      <c r="F460" s="71">
        <f t="shared" si="91"/>
        <v>5</v>
      </c>
      <c r="G460" s="28">
        <f t="shared" si="91"/>
        <v>5</v>
      </c>
      <c r="H460" s="28">
        <f t="shared" si="91"/>
        <v>5</v>
      </c>
      <c r="I460" s="22"/>
    </row>
    <row r="461" spans="1:9" s="10" customFormat="1" ht="25.5">
      <c r="A461" s="17" t="s">
        <v>715</v>
      </c>
      <c r="B461" s="26" t="s">
        <v>21</v>
      </c>
      <c r="C461" s="17" t="s">
        <v>551</v>
      </c>
      <c r="D461" s="17" t="s">
        <v>10</v>
      </c>
      <c r="E461" s="78" t="s">
        <v>408</v>
      </c>
      <c r="F461" s="71">
        <v>5</v>
      </c>
      <c r="G461" s="28">
        <v>5</v>
      </c>
      <c r="H461" s="28">
        <v>5</v>
      </c>
      <c r="I461" s="22"/>
    </row>
    <row r="462" spans="1:9" s="10" customFormat="1" ht="51">
      <c r="A462" s="17" t="s">
        <v>716</v>
      </c>
      <c r="B462" s="26" t="s">
        <v>756</v>
      </c>
      <c r="C462" s="17" t="s">
        <v>552</v>
      </c>
      <c r="D462" s="17"/>
      <c r="E462" s="78"/>
      <c r="F462" s="71">
        <f aca="true" t="shared" si="92" ref="F462:H463">F463</f>
        <v>55</v>
      </c>
      <c r="G462" s="28">
        <f t="shared" si="92"/>
        <v>55</v>
      </c>
      <c r="H462" s="28">
        <f t="shared" si="92"/>
        <v>55</v>
      </c>
      <c r="I462" s="22"/>
    </row>
    <row r="463" spans="1:9" s="10" customFormat="1" ht="25.5">
      <c r="A463" s="17" t="s">
        <v>717</v>
      </c>
      <c r="B463" s="26" t="s">
        <v>20</v>
      </c>
      <c r="C463" s="17" t="s">
        <v>552</v>
      </c>
      <c r="D463" s="17" t="s">
        <v>15</v>
      </c>
      <c r="E463" s="78" t="s">
        <v>408</v>
      </c>
      <c r="F463" s="71">
        <f t="shared" si="92"/>
        <v>55</v>
      </c>
      <c r="G463" s="28">
        <f t="shared" si="92"/>
        <v>55</v>
      </c>
      <c r="H463" s="28">
        <f t="shared" si="92"/>
        <v>55</v>
      </c>
      <c r="I463" s="22"/>
    </row>
    <row r="464" spans="1:9" s="10" customFormat="1" ht="25.5">
      <c r="A464" s="17" t="s">
        <v>718</v>
      </c>
      <c r="B464" s="26" t="s">
        <v>21</v>
      </c>
      <c r="C464" s="17" t="s">
        <v>552</v>
      </c>
      <c r="D464" s="17" t="s">
        <v>10</v>
      </c>
      <c r="E464" s="78" t="s">
        <v>408</v>
      </c>
      <c r="F464" s="71">
        <v>55</v>
      </c>
      <c r="G464" s="28">
        <v>55</v>
      </c>
      <c r="H464" s="28">
        <v>55</v>
      </c>
      <c r="I464" s="22"/>
    </row>
    <row r="465" spans="1:9" s="10" customFormat="1" ht="51">
      <c r="A465" s="17" t="s">
        <v>719</v>
      </c>
      <c r="B465" s="26" t="s">
        <v>410</v>
      </c>
      <c r="C465" s="17" t="s">
        <v>553</v>
      </c>
      <c r="D465" s="17"/>
      <c r="E465" s="78"/>
      <c r="F465" s="71">
        <f aca="true" t="shared" si="93" ref="F465:H466">F466</f>
        <v>10</v>
      </c>
      <c r="G465" s="28">
        <f t="shared" si="93"/>
        <v>10</v>
      </c>
      <c r="H465" s="28">
        <f t="shared" si="93"/>
        <v>10</v>
      </c>
      <c r="I465" s="22"/>
    </row>
    <row r="466" spans="1:9" s="10" customFormat="1" ht="25.5">
      <c r="A466" s="17" t="s">
        <v>959</v>
      </c>
      <c r="B466" s="26" t="s">
        <v>20</v>
      </c>
      <c r="C466" s="17" t="s">
        <v>553</v>
      </c>
      <c r="D466" s="17" t="s">
        <v>15</v>
      </c>
      <c r="E466" s="78" t="s">
        <v>408</v>
      </c>
      <c r="F466" s="71">
        <f t="shared" si="93"/>
        <v>10</v>
      </c>
      <c r="G466" s="28">
        <f t="shared" si="93"/>
        <v>10</v>
      </c>
      <c r="H466" s="28">
        <f t="shared" si="93"/>
        <v>10</v>
      </c>
      <c r="I466" s="22"/>
    </row>
    <row r="467" spans="1:9" s="10" customFormat="1" ht="25.5">
      <c r="A467" s="17" t="s">
        <v>960</v>
      </c>
      <c r="B467" s="26" t="s">
        <v>21</v>
      </c>
      <c r="C467" s="17" t="s">
        <v>553</v>
      </c>
      <c r="D467" s="17" t="s">
        <v>10</v>
      </c>
      <c r="E467" s="78" t="s">
        <v>408</v>
      </c>
      <c r="F467" s="71">
        <v>10</v>
      </c>
      <c r="G467" s="28">
        <v>10</v>
      </c>
      <c r="H467" s="28">
        <v>10</v>
      </c>
      <c r="I467" s="22"/>
    </row>
    <row r="468" spans="1:9" s="10" customFormat="1" ht="51">
      <c r="A468" s="17" t="s">
        <v>961</v>
      </c>
      <c r="B468" s="26" t="s">
        <v>754</v>
      </c>
      <c r="C468" s="17" t="s">
        <v>554</v>
      </c>
      <c r="D468" s="17"/>
      <c r="E468" s="78"/>
      <c r="F468" s="71">
        <f aca="true" t="shared" si="94" ref="F468:H469">F469</f>
        <v>17</v>
      </c>
      <c r="G468" s="28">
        <f t="shared" si="94"/>
        <v>20</v>
      </c>
      <c r="H468" s="28">
        <f t="shared" si="94"/>
        <v>20</v>
      </c>
      <c r="I468" s="22"/>
    </row>
    <row r="469" spans="1:9" s="10" customFormat="1" ht="25.5">
      <c r="A469" s="17" t="s">
        <v>962</v>
      </c>
      <c r="B469" s="26" t="s">
        <v>20</v>
      </c>
      <c r="C469" s="17" t="s">
        <v>554</v>
      </c>
      <c r="D469" s="17" t="s">
        <v>15</v>
      </c>
      <c r="E469" s="78" t="s">
        <v>408</v>
      </c>
      <c r="F469" s="71">
        <f t="shared" si="94"/>
        <v>17</v>
      </c>
      <c r="G469" s="28">
        <f t="shared" si="94"/>
        <v>20</v>
      </c>
      <c r="H469" s="28">
        <f t="shared" si="94"/>
        <v>20</v>
      </c>
      <c r="I469" s="22"/>
    </row>
    <row r="470" spans="1:9" s="11" customFormat="1" ht="25.5">
      <c r="A470" s="17" t="s">
        <v>963</v>
      </c>
      <c r="B470" s="26" t="s">
        <v>21</v>
      </c>
      <c r="C470" s="17" t="s">
        <v>554</v>
      </c>
      <c r="D470" s="17" t="s">
        <v>10</v>
      </c>
      <c r="E470" s="78" t="s">
        <v>408</v>
      </c>
      <c r="F470" s="71">
        <v>17</v>
      </c>
      <c r="G470" s="28">
        <v>20</v>
      </c>
      <c r="H470" s="28">
        <v>20</v>
      </c>
      <c r="I470" s="31"/>
    </row>
    <row r="471" spans="1:9" s="9" customFormat="1" ht="76.5">
      <c r="A471" s="17" t="s">
        <v>964</v>
      </c>
      <c r="B471" s="26" t="s">
        <v>755</v>
      </c>
      <c r="C471" s="17" t="s">
        <v>555</v>
      </c>
      <c r="D471" s="17"/>
      <c r="E471" s="78"/>
      <c r="F471" s="71">
        <f aca="true" t="shared" si="95" ref="F471:H472">F472</f>
        <v>12</v>
      </c>
      <c r="G471" s="28">
        <f t="shared" si="95"/>
        <v>9</v>
      </c>
      <c r="H471" s="28">
        <f t="shared" si="95"/>
        <v>9</v>
      </c>
      <c r="I471" s="30"/>
    </row>
    <row r="472" spans="1:9" s="10" customFormat="1" ht="25.5">
      <c r="A472" s="17" t="s">
        <v>290</v>
      </c>
      <c r="B472" s="26" t="s">
        <v>20</v>
      </c>
      <c r="C472" s="17" t="s">
        <v>555</v>
      </c>
      <c r="D472" s="17" t="s">
        <v>15</v>
      </c>
      <c r="E472" s="78" t="s">
        <v>408</v>
      </c>
      <c r="F472" s="71">
        <f t="shared" si="95"/>
        <v>12</v>
      </c>
      <c r="G472" s="28">
        <f t="shared" si="95"/>
        <v>9</v>
      </c>
      <c r="H472" s="28">
        <f t="shared" si="95"/>
        <v>9</v>
      </c>
      <c r="I472" s="22"/>
    </row>
    <row r="473" spans="1:9" s="10" customFormat="1" ht="25.5">
      <c r="A473" s="17" t="s">
        <v>291</v>
      </c>
      <c r="B473" s="26" t="s">
        <v>21</v>
      </c>
      <c r="C473" s="17" t="s">
        <v>555</v>
      </c>
      <c r="D473" s="17" t="s">
        <v>10</v>
      </c>
      <c r="E473" s="78" t="s">
        <v>408</v>
      </c>
      <c r="F473" s="71">
        <v>12</v>
      </c>
      <c r="G473" s="28">
        <v>9</v>
      </c>
      <c r="H473" s="28">
        <v>9</v>
      </c>
      <c r="I473" s="22"/>
    </row>
    <row r="474" spans="1:9" s="10" customFormat="1" ht="51">
      <c r="A474" s="17" t="s">
        <v>292</v>
      </c>
      <c r="B474" s="26" t="s">
        <v>753</v>
      </c>
      <c r="C474" s="17" t="s">
        <v>556</v>
      </c>
      <c r="D474" s="17"/>
      <c r="E474" s="78"/>
      <c r="F474" s="71">
        <f aca="true" t="shared" si="96" ref="F474:H475">F475</f>
        <v>15</v>
      </c>
      <c r="G474" s="28">
        <f t="shared" si="96"/>
        <v>15</v>
      </c>
      <c r="H474" s="28">
        <f t="shared" si="96"/>
        <v>15</v>
      </c>
      <c r="I474" s="22"/>
    </row>
    <row r="475" spans="1:9" s="10" customFormat="1" ht="25.5">
      <c r="A475" s="17" t="s">
        <v>293</v>
      </c>
      <c r="B475" s="26" t="s">
        <v>20</v>
      </c>
      <c r="C475" s="17" t="s">
        <v>556</v>
      </c>
      <c r="D475" s="17" t="s">
        <v>15</v>
      </c>
      <c r="E475" s="78" t="s">
        <v>408</v>
      </c>
      <c r="F475" s="71">
        <f t="shared" si="96"/>
        <v>15</v>
      </c>
      <c r="G475" s="28">
        <f t="shared" si="96"/>
        <v>15</v>
      </c>
      <c r="H475" s="28">
        <f t="shared" si="96"/>
        <v>15</v>
      </c>
      <c r="I475" s="22"/>
    </row>
    <row r="476" spans="1:9" s="10" customFormat="1" ht="25.5">
      <c r="A476" s="17" t="s">
        <v>294</v>
      </c>
      <c r="B476" s="26" t="s">
        <v>21</v>
      </c>
      <c r="C476" s="17" t="s">
        <v>556</v>
      </c>
      <c r="D476" s="17" t="s">
        <v>10</v>
      </c>
      <c r="E476" s="78" t="s">
        <v>408</v>
      </c>
      <c r="F476" s="71">
        <v>15</v>
      </c>
      <c r="G476" s="28">
        <v>15</v>
      </c>
      <c r="H476" s="28">
        <v>15</v>
      </c>
      <c r="I476" s="22"/>
    </row>
    <row r="477" spans="1:9" s="10" customFormat="1" ht="76.5">
      <c r="A477" s="17" t="s">
        <v>965</v>
      </c>
      <c r="B477" s="26" t="s">
        <v>752</v>
      </c>
      <c r="C477" s="17" t="s">
        <v>557</v>
      </c>
      <c r="D477" s="17"/>
      <c r="E477" s="78"/>
      <c r="F477" s="71">
        <f aca="true" t="shared" si="97" ref="F477:H480">F478</f>
        <v>4590.9</v>
      </c>
      <c r="G477" s="28">
        <f t="shared" si="97"/>
        <v>4690.9</v>
      </c>
      <c r="H477" s="28">
        <f t="shared" si="97"/>
        <v>4690.9</v>
      </c>
      <c r="I477" s="22"/>
    </row>
    <row r="478" spans="1:9" s="10" customFormat="1" ht="25.5">
      <c r="A478" s="17" t="s">
        <v>966</v>
      </c>
      <c r="B478" s="26" t="s">
        <v>379</v>
      </c>
      <c r="C478" s="17" t="s">
        <v>557</v>
      </c>
      <c r="D478" s="17" t="s">
        <v>35</v>
      </c>
      <c r="E478" s="78" t="s">
        <v>408</v>
      </c>
      <c r="F478" s="71">
        <f t="shared" si="97"/>
        <v>4590.9</v>
      </c>
      <c r="G478" s="28">
        <f t="shared" si="97"/>
        <v>4690.9</v>
      </c>
      <c r="H478" s="28">
        <f t="shared" si="97"/>
        <v>4690.9</v>
      </c>
      <c r="I478" s="22"/>
    </row>
    <row r="479" spans="1:9" s="10" customFormat="1" ht="12.75">
      <c r="A479" s="17" t="s">
        <v>967</v>
      </c>
      <c r="B479" s="26" t="s">
        <v>37</v>
      </c>
      <c r="C479" s="17" t="s">
        <v>557</v>
      </c>
      <c r="D479" s="17" t="s">
        <v>36</v>
      </c>
      <c r="E479" s="78" t="s">
        <v>408</v>
      </c>
      <c r="F479" s="71">
        <v>4590.9</v>
      </c>
      <c r="G479" s="28">
        <v>4690.9</v>
      </c>
      <c r="H479" s="28">
        <v>4690.9</v>
      </c>
      <c r="I479" s="22"/>
    </row>
    <row r="480" spans="1:9" s="10" customFormat="1" ht="89.25">
      <c r="A480" s="17" t="s">
        <v>295</v>
      </c>
      <c r="B480" s="26" t="s">
        <v>558</v>
      </c>
      <c r="C480" s="17" t="s">
        <v>829</v>
      </c>
      <c r="D480" s="17"/>
      <c r="E480" s="78"/>
      <c r="F480" s="71">
        <f t="shared" si="97"/>
        <v>12.8</v>
      </c>
      <c r="G480" s="28">
        <f t="shared" si="97"/>
        <v>12.8</v>
      </c>
      <c r="H480" s="28">
        <f t="shared" si="97"/>
        <v>12.8</v>
      </c>
      <c r="I480" s="22"/>
    </row>
    <row r="481" spans="1:9" s="10" customFormat="1" ht="25.5">
      <c r="A481" s="17" t="s">
        <v>296</v>
      </c>
      <c r="B481" s="26" t="s">
        <v>379</v>
      </c>
      <c r="C481" s="17" t="s">
        <v>829</v>
      </c>
      <c r="D481" s="17" t="s">
        <v>35</v>
      </c>
      <c r="E481" s="78" t="s">
        <v>408</v>
      </c>
      <c r="F481" s="71">
        <f>F482</f>
        <v>12.8</v>
      </c>
      <c r="G481" s="28">
        <f>G482</f>
        <v>12.8</v>
      </c>
      <c r="H481" s="28">
        <f>H482</f>
        <v>12.8</v>
      </c>
      <c r="I481" s="22"/>
    </row>
    <row r="482" spans="1:9" s="10" customFormat="1" ht="12.75">
      <c r="A482" s="17" t="s">
        <v>297</v>
      </c>
      <c r="B482" s="26" t="s">
        <v>37</v>
      </c>
      <c r="C482" s="17" t="s">
        <v>829</v>
      </c>
      <c r="D482" s="17" t="s">
        <v>36</v>
      </c>
      <c r="E482" s="78" t="s">
        <v>408</v>
      </c>
      <c r="F482" s="71">
        <v>12.8</v>
      </c>
      <c r="G482" s="28">
        <v>12.8</v>
      </c>
      <c r="H482" s="28">
        <v>12.8</v>
      </c>
      <c r="I482" s="22"/>
    </row>
    <row r="483" spans="1:9" s="10" customFormat="1" ht="76.5">
      <c r="A483" s="17" t="s">
        <v>298</v>
      </c>
      <c r="B483" s="26" t="s">
        <v>792</v>
      </c>
      <c r="C483" s="17" t="s">
        <v>790</v>
      </c>
      <c r="D483" s="17"/>
      <c r="E483" s="78"/>
      <c r="F483" s="71">
        <f aca="true" t="shared" si="98" ref="F483:H484">F484</f>
        <v>449.3</v>
      </c>
      <c r="G483" s="28">
        <f t="shared" si="98"/>
        <v>449.3</v>
      </c>
      <c r="H483" s="28">
        <f t="shared" si="98"/>
        <v>449.3</v>
      </c>
      <c r="I483" s="22"/>
    </row>
    <row r="484" spans="1:9" s="10" customFormat="1" ht="25.5">
      <c r="A484" s="17" t="s">
        <v>299</v>
      </c>
      <c r="B484" s="26" t="s">
        <v>379</v>
      </c>
      <c r="C484" s="17" t="s">
        <v>790</v>
      </c>
      <c r="D484" s="17" t="s">
        <v>35</v>
      </c>
      <c r="E484" s="78" t="s">
        <v>408</v>
      </c>
      <c r="F484" s="71">
        <f t="shared" si="98"/>
        <v>449.3</v>
      </c>
      <c r="G484" s="28">
        <f t="shared" si="98"/>
        <v>449.3</v>
      </c>
      <c r="H484" s="28">
        <f t="shared" si="98"/>
        <v>449.3</v>
      </c>
      <c r="I484" s="22"/>
    </row>
    <row r="485" spans="1:9" s="11" customFormat="1" ht="12.75">
      <c r="A485" s="17" t="s">
        <v>300</v>
      </c>
      <c r="B485" s="26" t="s">
        <v>37</v>
      </c>
      <c r="C485" s="17" t="s">
        <v>790</v>
      </c>
      <c r="D485" s="17" t="s">
        <v>36</v>
      </c>
      <c r="E485" s="78" t="s">
        <v>408</v>
      </c>
      <c r="F485" s="71">
        <v>449.3</v>
      </c>
      <c r="G485" s="28">
        <v>449.3</v>
      </c>
      <c r="H485" s="28">
        <v>449.3</v>
      </c>
      <c r="I485" s="31"/>
    </row>
    <row r="486" spans="1:9" s="11" customFormat="1" ht="76.5">
      <c r="A486" s="17" t="s">
        <v>301</v>
      </c>
      <c r="B486" s="59" t="s">
        <v>1049</v>
      </c>
      <c r="C486" s="51" t="s">
        <v>1048</v>
      </c>
      <c r="D486" s="17"/>
      <c r="E486" s="78" t="s">
        <v>408</v>
      </c>
      <c r="F486" s="71">
        <f aca="true" t="shared" si="99" ref="F486:H487">SUM(F487)</f>
        <v>557.4</v>
      </c>
      <c r="G486" s="28">
        <f t="shared" si="99"/>
        <v>0</v>
      </c>
      <c r="H486" s="28">
        <f t="shared" si="99"/>
        <v>0</v>
      </c>
      <c r="I486" s="31"/>
    </row>
    <row r="487" spans="1:9" s="11" customFormat="1" ht="25.5">
      <c r="A487" s="17" t="s">
        <v>302</v>
      </c>
      <c r="B487" s="53" t="s">
        <v>379</v>
      </c>
      <c r="C487" s="51" t="s">
        <v>1048</v>
      </c>
      <c r="D487" s="17" t="s">
        <v>35</v>
      </c>
      <c r="E487" s="78" t="s">
        <v>408</v>
      </c>
      <c r="F487" s="71">
        <f>SUM(F488)</f>
        <v>557.4</v>
      </c>
      <c r="G487" s="28">
        <f t="shared" si="99"/>
        <v>0</v>
      </c>
      <c r="H487" s="28">
        <f t="shared" si="99"/>
        <v>0</v>
      </c>
      <c r="I487" s="31"/>
    </row>
    <row r="488" spans="1:9" s="11" customFormat="1" ht="12.75">
      <c r="A488" s="17" t="s">
        <v>303</v>
      </c>
      <c r="B488" s="53" t="s">
        <v>37</v>
      </c>
      <c r="C488" s="51" t="s">
        <v>1048</v>
      </c>
      <c r="D488" s="17" t="s">
        <v>36</v>
      </c>
      <c r="E488" s="78" t="s">
        <v>408</v>
      </c>
      <c r="F488" s="71">
        <v>557.4</v>
      </c>
      <c r="G488" s="28">
        <v>0</v>
      </c>
      <c r="H488" s="28">
        <v>0</v>
      </c>
      <c r="I488" s="31"/>
    </row>
    <row r="489" spans="1:9" s="9" customFormat="1" ht="63.75">
      <c r="A489" s="17" t="s">
        <v>304</v>
      </c>
      <c r="B489" s="26" t="s">
        <v>4</v>
      </c>
      <c r="C489" s="17" t="s">
        <v>559</v>
      </c>
      <c r="D489" s="17"/>
      <c r="E489" s="78"/>
      <c r="F489" s="71">
        <f aca="true" t="shared" si="100" ref="F489:H490">F490</f>
        <v>128.2</v>
      </c>
      <c r="G489" s="28">
        <f t="shared" si="100"/>
        <v>128.2</v>
      </c>
      <c r="H489" s="28">
        <f t="shared" si="100"/>
        <v>128.2</v>
      </c>
      <c r="I489" s="30"/>
    </row>
    <row r="490" spans="1:9" s="10" customFormat="1" ht="25.5">
      <c r="A490" s="17" t="s">
        <v>968</v>
      </c>
      <c r="B490" s="26" t="s">
        <v>379</v>
      </c>
      <c r="C490" s="17" t="s">
        <v>559</v>
      </c>
      <c r="D490" s="17" t="s">
        <v>35</v>
      </c>
      <c r="E490" s="78" t="s">
        <v>408</v>
      </c>
      <c r="F490" s="71">
        <f t="shared" si="100"/>
        <v>128.2</v>
      </c>
      <c r="G490" s="28">
        <f t="shared" si="100"/>
        <v>128.2</v>
      </c>
      <c r="H490" s="28">
        <f t="shared" si="100"/>
        <v>128.2</v>
      </c>
      <c r="I490" s="22"/>
    </row>
    <row r="491" spans="1:9" s="3" customFormat="1" ht="12.75">
      <c r="A491" s="17" t="s">
        <v>969</v>
      </c>
      <c r="B491" s="26" t="s">
        <v>37</v>
      </c>
      <c r="C491" s="17" t="s">
        <v>559</v>
      </c>
      <c r="D491" s="17" t="s">
        <v>36</v>
      </c>
      <c r="E491" s="78" t="s">
        <v>408</v>
      </c>
      <c r="F491" s="71">
        <v>128.2</v>
      </c>
      <c r="G491" s="28">
        <v>128.2</v>
      </c>
      <c r="H491" s="28">
        <v>128.2</v>
      </c>
      <c r="I491" s="22"/>
    </row>
    <row r="492" spans="1:9" s="3" customFormat="1" ht="25.5">
      <c r="A492" s="17" t="s">
        <v>970</v>
      </c>
      <c r="B492" s="23" t="s">
        <v>5</v>
      </c>
      <c r="C492" s="24" t="s">
        <v>560</v>
      </c>
      <c r="D492" s="24"/>
      <c r="E492" s="77"/>
      <c r="F492" s="72">
        <f>F493+F496</f>
        <v>13</v>
      </c>
      <c r="G492" s="37">
        <f>G493+G496</f>
        <v>13</v>
      </c>
      <c r="H492" s="37">
        <f>H493+H496</f>
        <v>13</v>
      </c>
      <c r="I492" s="22"/>
    </row>
    <row r="493" spans="1:9" s="3" customFormat="1" ht="51">
      <c r="A493" s="17" t="s">
        <v>971</v>
      </c>
      <c r="B493" s="26" t="s">
        <v>749</v>
      </c>
      <c r="C493" s="17" t="s">
        <v>561</v>
      </c>
      <c r="D493" s="17"/>
      <c r="E493" s="78"/>
      <c r="F493" s="71">
        <f aca="true" t="shared" si="101" ref="F493:H496">F494</f>
        <v>8</v>
      </c>
      <c r="G493" s="28">
        <f t="shared" si="101"/>
        <v>8</v>
      </c>
      <c r="H493" s="28">
        <f t="shared" si="101"/>
        <v>8</v>
      </c>
      <c r="I493" s="22"/>
    </row>
    <row r="494" spans="1:9" s="3" customFormat="1" ht="25.5">
      <c r="A494" s="17" t="s">
        <v>720</v>
      </c>
      <c r="B494" s="26" t="s">
        <v>20</v>
      </c>
      <c r="C494" s="17" t="s">
        <v>561</v>
      </c>
      <c r="D494" s="17" t="s">
        <v>15</v>
      </c>
      <c r="E494" s="78" t="s">
        <v>408</v>
      </c>
      <c r="F494" s="71">
        <f t="shared" si="101"/>
        <v>8</v>
      </c>
      <c r="G494" s="28">
        <f t="shared" si="101"/>
        <v>8</v>
      </c>
      <c r="H494" s="28">
        <f t="shared" si="101"/>
        <v>8</v>
      </c>
      <c r="I494" s="22"/>
    </row>
    <row r="495" spans="1:9" s="3" customFormat="1" ht="25.5">
      <c r="A495" s="17" t="s">
        <v>721</v>
      </c>
      <c r="B495" s="26" t="s">
        <v>21</v>
      </c>
      <c r="C495" s="17" t="s">
        <v>561</v>
      </c>
      <c r="D495" s="17" t="s">
        <v>10</v>
      </c>
      <c r="E495" s="78" t="s">
        <v>408</v>
      </c>
      <c r="F495" s="71">
        <v>8</v>
      </c>
      <c r="G495" s="28">
        <v>8</v>
      </c>
      <c r="H495" s="28">
        <v>8</v>
      </c>
      <c r="I495" s="22"/>
    </row>
    <row r="496" spans="1:9" s="3" customFormat="1" ht="63.75">
      <c r="A496" s="17" t="s">
        <v>305</v>
      </c>
      <c r="B496" s="26" t="s">
        <v>832</v>
      </c>
      <c r="C496" s="17" t="s">
        <v>831</v>
      </c>
      <c r="D496" s="17"/>
      <c r="E496" s="78"/>
      <c r="F496" s="71">
        <f t="shared" si="101"/>
        <v>5</v>
      </c>
      <c r="G496" s="28">
        <f t="shared" si="101"/>
        <v>5</v>
      </c>
      <c r="H496" s="28">
        <f t="shared" si="101"/>
        <v>5</v>
      </c>
      <c r="I496" s="22"/>
    </row>
    <row r="497" spans="1:9" s="3" customFormat="1" ht="25.5">
      <c r="A497" s="17" t="s">
        <v>306</v>
      </c>
      <c r="B497" s="26" t="s">
        <v>20</v>
      </c>
      <c r="C497" s="17" t="s">
        <v>831</v>
      </c>
      <c r="D497" s="17" t="s">
        <v>15</v>
      </c>
      <c r="E497" s="78" t="s">
        <v>408</v>
      </c>
      <c r="F497" s="71">
        <f>F498</f>
        <v>5</v>
      </c>
      <c r="G497" s="28">
        <f>G498</f>
        <v>5</v>
      </c>
      <c r="H497" s="28">
        <f>H498</f>
        <v>5</v>
      </c>
      <c r="I497" s="22"/>
    </row>
    <row r="498" spans="1:9" s="3" customFormat="1" ht="25.5">
      <c r="A498" s="17" t="s">
        <v>307</v>
      </c>
      <c r="B498" s="26" t="s">
        <v>21</v>
      </c>
      <c r="C498" s="17" t="s">
        <v>831</v>
      </c>
      <c r="D498" s="17" t="s">
        <v>10</v>
      </c>
      <c r="E498" s="78" t="s">
        <v>408</v>
      </c>
      <c r="F498" s="71">
        <v>5</v>
      </c>
      <c r="G498" s="28">
        <v>5</v>
      </c>
      <c r="H498" s="28">
        <v>5</v>
      </c>
      <c r="I498" s="22"/>
    </row>
    <row r="499" spans="1:9" s="3" customFormat="1" ht="25.5">
      <c r="A499" s="17" t="s">
        <v>308</v>
      </c>
      <c r="B499" s="23" t="s">
        <v>314</v>
      </c>
      <c r="C499" s="24" t="s">
        <v>562</v>
      </c>
      <c r="D499" s="24"/>
      <c r="E499" s="77"/>
      <c r="F499" s="72">
        <f>F500+F503</f>
        <v>2579.9</v>
      </c>
      <c r="G499" s="37">
        <f>G500</f>
        <v>0</v>
      </c>
      <c r="H499" s="37">
        <f>H500</f>
        <v>0</v>
      </c>
      <c r="I499" s="22"/>
    </row>
    <row r="500" spans="1:9" s="3" customFormat="1" ht="63.75">
      <c r="A500" s="17" t="s">
        <v>309</v>
      </c>
      <c r="B500" s="26" t="s">
        <v>750</v>
      </c>
      <c r="C500" s="17" t="s">
        <v>830</v>
      </c>
      <c r="D500" s="17"/>
      <c r="E500" s="78" t="s">
        <v>361</v>
      </c>
      <c r="F500" s="71">
        <f aca="true" t="shared" si="102" ref="F500:H501">F501</f>
        <v>947.7</v>
      </c>
      <c r="G500" s="28">
        <f t="shared" si="102"/>
        <v>0</v>
      </c>
      <c r="H500" s="28">
        <f t="shared" si="102"/>
        <v>0</v>
      </c>
      <c r="I500" s="22"/>
    </row>
    <row r="501" spans="1:9" s="3" customFormat="1" ht="12.75">
      <c r="A501" s="17" t="s">
        <v>310</v>
      </c>
      <c r="B501" s="27" t="s">
        <v>429</v>
      </c>
      <c r="C501" s="17" t="s">
        <v>830</v>
      </c>
      <c r="D501" s="17" t="s">
        <v>430</v>
      </c>
      <c r="E501" s="78" t="s">
        <v>361</v>
      </c>
      <c r="F501" s="71">
        <f t="shared" si="102"/>
        <v>947.7</v>
      </c>
      <c r="G501" s="28">
        <f t="shared" si="102"/>
        <v>0</v>
      </c>
      <c r="H501" s="28">
        <f t="shared" si="102"/>
        <v>0</v>
      </c>
      <c r="I501" s="22"/>
    </row>
    <row r="502" spans="1:9" s="7" customFormat="1" ht="25.5">
      <c r="A502" s="17" t="s">
        <v>972</v>
      </c>
      <c r="B502" s="27" t="s">
        <v>362</v>
      </c>
      <c r="C502" s="17" t="s">
        <v>830</v>
      </c>
      <c r="D502" s="17" t="s">
        <v>363</v>
      </c>
      <c r="E502" s="78" t="s">
        <v>361</v>
      </c>
      <c r="F502" s="71">
        <v>947.7</v>
      </c>
      <c r="G502" s="28">
        <v>0</v>
      </c>
      <c r="H502" s="28">
        <v>0</v>
      </c>
      <c r="I502" s="34"/>
    </row>
    <row r="503" spans="1:9" s="7" customFormat="1" ht="63.75">
      <c r="A503" s="17" t="s">
        <v>973</v>
      </c>
      <c r="B503" s="53" t="s">
        <v>1051</v>
      </c>
      <c r="C503" s="17" t="s">
        <v>1050</v>
      </c>
      <c r="D503" s="17"/>
      <c r="E503" s="78" t="s">
        <v>361</v>
      </c>
      <c r="F503" s="71">
        <f aca="true" t="shared" si="103" ref="F503:H504">SUM(F504)</f>
        <v>1632.2</v>
      </c>
      <c r="G503" s="28">
        <f t="shared" si="103"/>
        <v>0</v>
      </c>
      <c r="H503" s="28">
        <f t="shared" si="103"/>
        <v>0</v>
      </c>
      <c r="I503" s="34"/>
    </row>
    <row r="504" spans="1:9" s="7" customFormat="1" ht="15.75">
      <c r="A504" s="17" t="s">
        <v>974</v>
      </c>
      <c r="B504" s="52" t="s">
        <v>429</v>
      </c>
      <c r="C504" s="17" t="s">
        <v>1050</v>
      </c>
      <c r="D504" s="17" t="s">
        <v>430</v>
      </c>
      <c r="E504" s="78" t="s">
        <v>361</v>
      </c>
      <c r="F504" s="71">
        <f t="shared" si="103"/>
        <v>1632.2</v>
      </c>
      <c r="G504" s="28">
        <f t="shared" si="103"/>
        <v>0</v>
      </c>
      <c r="H504" s="28">
        <f t="shared" si="103"/>
        <v>0</v>
      </c>
      <c r="I504" s="34"/>
    </row>
    <row r="505" spans="1:9" s="7" customFormat="1" ht="25.5">
      <c r="A505" s="17" t="s">
        <v>975</v>
      </c>
      <c r="B505" s="52" t="s">
        <v>362</v>
      </c>
      <c r="C505" s="17" t="s">
        <v>1050</v>
      </c>
      <c r="D505" s="17" t="s">
        <v>363</v>
      </c>
      <c r="E505" s="78" t="s">
        <v>361</v>
      </c>
      <c r="F505" s="71">
        <v>1632.2</v>
      </c>
      <c r="G505" s="28">
        <v>0</v>
      </c>
      <c r="H505" s="28">
        <v>0</v>
      </c>
      <c r="I505" s="34"/>
    </row>
    <row r="506" spans="1:9" s="4" customFormat="1" ht="25.5">
      <c r="A506" s="17" t="s">
        <v>976</v>
      </c>
      <c r="B506" s="19" t="s">
        <v>751</v>
      </c>
      <c r="C506" s="20" t="s">
        <v>563</v>
      </c>
      <c r="D506" s="20"/>
      <c r="E506" s="76"/>
      <c r="F506" s="73">
        <f>F507</f>
        <v>200</v>
      </c>
      <c r="G506" s="39">
        <f>G507</f>
        <v>200</v>
      </c>
      <c r="H506" s="39">
        <f>H507</f>
        <v>200</v>
      </c>
      <c r="I506" s="31"/>
    </row>
    <row r="507" spans="1:9" s="5" customFormat="1" ht="25.5">
      <c r="A507" s="17" t="s">
        <v>977</v>
      </c>
      <c r="B507" s="23" t="s">
        <v>386</v>
      </c>
      <c r="C507" s="24" t="s">
        <v>564</v>
      </c>
      <c r="D507" s="24"/>
      <c r="E507" s="77"/>
      <c r="F507" s="72">
        <f>F508+F511+F514+F517</f>
        <v>200</v>
      </c>
      <c r="G507" s="37">
        <f>G508+G511+G514+G517</f>
        <v>200</v>
      </c>
      <c r="H507" s="37">
        <f>H508+H511+H514+H517</f>
        <v>200</v>
      </c>
      <c r="I507" s="30"/>
    </row>
    <row r="508" spans="1:9" s="3" customFormat="1" ht="102">
      <c r="A508" s="17" t="s">
        <v>124</v>
      </c>
      <c r="B508" s="26" t="s">
        <v>387</v>
      </c>
      <c r="C508" s="17" t="s">
        <v>565</v>
      </c>
      <c r="D508" s="17"/>
      <c r="E508" s="78"/>
      <c r="F508" s="71">
        <f aca="true" t="shared" si="104" ref="F508:H509">F509</f>
        <v>70</v>
      </c>
      <c r="G508" s="28">
        <f t="shared" si="104"/>
        <v>70</v>
      </c>
      <c r="H508" s="28">
        <f t="shared" si="104"/>
        <v>70</v>
      </c>
      <c r="I508" s="22"/>
    </row>
    <row r="509" spans="1:9" s="3" customFormat="1" ht="12.75">
      <c r="A509" s="17" t="s">
        <v>23</v>
      </c>
      <c r="B509" s="27" t="s">
        <v>323</v>
      </c>
      <c r="C509" s="17" t="s">
        <v>565</v>
      </c>
      <c r="D509" s="17" t="s">
        <v>326</v>
      </c>
      <c r="E509" s="78" t="s">
        <v>375</v>
      </c>
      <c r="F509" s="71">
        <f t="shared" si="104"/>
        <v>70</v>
      </c>
      <c r="G509" s="28">
        <f t="shared" si="104"/>
        <v>70</v>
      </c>
      <c r="H509" s="28">
        <f t="shared" si="104"/>
        <v>70</v>
      </c>
      <c r="I509" s="22"/>
    </row>
    <row r="510" spans="1:9" s="11" customFormat="1" ht="38.25">
      <c r="A510" s="17" t="s">
        <v>978</v>
      </c>
      <c r="B510" s="26" t="s">
        <v>9</v>
      </c>
      <c r="C510" s="17" t="s">
        <v>565</v>
      </c>
      <c r="D510" s="17" t="s">
        <v>374</v>
      </c>
      <c r="E510" s="78" t="s">
        <v>375</v>
      </c>
      <c r="F510" s="71">
        <v>70</v>
      </c>
      <c r="G510" s="28">
        <v>70</v>
      </c>
      <c r="H510" s="28">
        <v>70</v>
      </c>
      <c r="I510" s="31"/>
    </row>
    <row r="511" spans="1:9" s="10" customFormat="1" ht="76.5">
      <c r="A511" s="17" t="s">
        <v>979</v>
      </c>
      <c r="B511" s="26" t="s">
        <v>54</v>
      </c>
      <c r="C511" s="17" t="s">
        <v>566</v>
      </c>
      <c r="D511" s="17"/>
      <c r="E511" s="78"/>
      <c r="F511" s="71">
        <f aca="true" t="shared" si="105" ref="F511:H512">F512</f>
        <v>80</v>
      </c>
      <c r="G511" s="28">
        <f t="shared" si="105"/>
        <v>70</v>
      </c>
      <c r="H511" s="28">
        <f t="shared" si="105"/>
        <v>70</v>
      </c>
      <c r="I511" s="22"/>
    </row>
    <row r="512" spans="1:9" s="10" customFormat="1" ht="12.75">
      <c r="A512" s="17" t="s">
        <v>980</v>
      </c>
      <c r="B512" s="27" t="s">
        <v>323</v>
      </c>
      <c r="C512" s="17" t="s">
        <v>566</v>
      </c>
      <c r="D512" s="17" t="s">
        <v>326</v>
      </c>
      <c r="E512" s="78" t="s">
        <v>375</v>
      </c>
      <c r="F512" s="71">
        <f t="shared" si="105"/>
        <v>80</v>
      </c>
      <c r="G512" s="28">
        <f t="shared" si="105"/>
        <v>70</v>
      </c>
      <c r="H512" s="28">
        <f t="shared" si="105"/>
        <v>70</v>
      </c>
      <c r="I512" s="22"/>
    </row>
    <row r="513" spans="1:9" s="10" customFormat="1" ht="38.25">
      <c r="A513" s="17" t="s">
        <v>722</v>
      </c>
      <c r="B513" s="26" t="s">
        <v>9</v>
      </c>
      <c r="C513" s="17" t="s">
        <v>566</v>
      </c>
      <c r="D513" s="17" t="s">
        <v>374</v>
      </c>
      <c r="E513" s="78" t="s">
        <v>375</v>
      </c>
      <c r="F513" s="71">
        <v>80</v>
      </c>
      <c r="G513" s="28">
        <v>70</v>
      </c>
      <c r="H513" s="28">
        <v>70</v>
      </c>
      <c r="I513" s="22"/>
    </row>
    <row r="514" spans="1:9" s="10" customFormat="1" ht="114.75">
      <c r="A514" s="17" t="s">
        <v>723</v>
      </c>
      <c r="B514" s="26" t="s">
        <v>55</v>
      </c>
      <c r="C514" s="17" t="s">
        <v>567</v>
      </c>
      <c r="D514" s="17"/>
      <c r="E514" s="78"/>
      <c r="F514" s="71">
        <f aca="true" t="shared" si="106" ref="F514:H518">F515</f>
        <v>0</v>
      </c>
      <c r="G514" s="28">
        <f t="shared" si="106"/>
        <v>20</v>
      </c>
      <c r="H514" s="28">
        <f t="shared" si="106"/>
        <v>20</v>
      </c>
      <c r="I514" s="22"/>
    </row>
    <row r="515" spans="1:9" s="10" customFormat="1" ht="25.5">
      <c r="A515" s="17" t="s">
        <v>724</v>
      </c>
      <c r="B515" s="26" t="s">
        <v>20</v>
      </c>
      <c r="C515" s="17" t="s">
        <v>567</v>
      </c>
      <c r="D515" s="17" t="s">
        <v>15</v>
      </c>
      <c r="E515" s="78" t="s">
        <v>375</v>
      </c>
      <c r="F515" s="71">
        <f t="shared" si="106"/>
        <v>0</v>
      </c>
      <c r="G515" s="28">
        <f t="shared" si="106"/>
        <v>20</v>
      </c>
      <c r="H515" s="28">
        <f t="shared" si="106"/>
        <v>20</v>
      </c>
      <c r="I515" s="22"/>
    </row>
    <row r="516" spans="1:9" s="10" customFormat="1" ht="25.5">
      <c r="A516" s="17" t="s">
        <v>725</v>
      </c>
      <c r="B516" s="26" t="s">
        <v>21</v>
      </c>
      <c r="C516" s="17" t="s">
        <v>567</v>
      </c>
      <c r="D516" s="17" t="s">
        <v>10</v>
      </c>
      <c r="E516" s="78" t="s">
        <v>375</v>
      </c>
      <c r="F516" s="71">
        <v>0</v>
      </c>
      <c r="G516" s="28">
        <v>20</v>
      </c>
      <c r="H516" s="28">
        <v>20</v>
      </c>
      <c r="I516" s="22"/>
    </row>
    <row r="517" spans="1:9" s="10" customFormat="1" ht="89.25">
      <c r="A517" s="17" t="s">
        <v>726</v>
      </c>
      <c r="B517" s="26" t="s">
        <v>569</v>
      </c>
      <c r="C517" s="17" t="s">
        <v>568</v>
      </c>
      <c r="D517" s="17"/>
      <c r="E517" s="78"/>
      <c r="F517" s="71">
        <f t="shared" si="106"/>
        <v>50</v>
      </c>
      <c r="G517" s="28">
        <f t="shared" si="106"/>
        <v>40</v>
      </c>
      <c r="H517" s="28">
        <f t="shared" si="106"/>
        <v>40</v>
      </c>
      <c r="I517" s="22"/>
    </row>
    <row r="518" spans="1:9" s="10" customFormat="1" ht="12.75">
      <c r="A518" s="17" t="s">
        <v>727</v>
      </c>
      <c r="B518" s="26" t="s">
        <v>323</v>
      </c>
      <c r="C518" s="17" t="s">
        <v>568</v>
      </c>
      <c r="D518" s="17" t="s">
        <v>326</v>
      </c>
      <c r="E518" s="78" t="s">
        <v>375</v>
      </c>
      <c r="F518" s="71">
        <f t="shared" si="106"/>
        <v>50</v>
      </c>
      <c r="G518" s="28">
        <f t="shared" si="106"/>
        <v>40</v>
      </c>
      <c r="H518" s="28">
        <f t="shared" si="106"/>
        <v>40</v>
      </c>
      <c r="I518" s="22"/>
    </row>
    <row r="519" spans="1:9" s="10" customFormat="1" ht="38.25">
      <c r="A519" s="17" t="s">
        <v>40</v>
      </c>
      <c r="B519" s="26" t="s">
        <v>9</v>
      </c>
      <c r="C519" s="17" t="s">
        <v>568</v>
      </c>
      <c r="D519" s="17" t="s">
        <v>374</v>
      </c>
      <c r="E519" s="78" t="s">
        <v>375</v>
      </c>
      <c r="F519" s="71">
        <v>50</v>
      </c>
      <c r="G519" s="28">
        <v>40</v>
      </c>
      <c r="H519" s="28">
        <v>40</v>
      </c>
      <c r="I519" s="22"/>
    </row>
    <row r="520" spans="1:9" s="10" customFormat="1" ht="20.25" customHeight="1">
      <c r="A520" s="17" t="s">
        <v>728</v>
      </c>
      <c r="B520" s="19" t="s">
        <v>999</v>
      </c>
      <c r="C520" s="20" t="s">
        <v>570</v>
      </c>
      <c r="D520" s="20"/>
      <c r="E520" s="76"/>
      <c r="F520" s="73">
        <f>F528+F535+F521</f>
        <v>20308.2</v>
      </c>
      <c r="G520" s="39">
        <f>G528+G535</f>
        <v>7183.1</v>
      </c>
      <c r="H520" s="39">
        <f>H528+H535</f>
        <v>7183.1</v>
      </c>
      <c r="I520" s="41"/>
    </row>
    <row r="521" spans="1:9" s="10" customFormat="1" ht="20.25" customHeight="1">
      <c r="A521" s="17" t="s">
        <v>729</v>
      </c>
      <c r="B521" s="64" t="s">
        <v>1067</v>
      </c>
      <c r="C521" s="62">
        <v>1210000000</v>
      </c>
      <c r="D521" s="62"/>
      <c r="E521" s="81"/>
      <c r="F521" s="72">
        <f>SUM(F522+F525)</f>
        <v>9484.7</v>
      </c>
      <c r="G521" s="37">
        <f>SUM(G522+G525)</f>
        <v>0</v>
      </c>
      <c r="H521" s="37">
        <f>SUM(H522+H525)</f>
        <v>0</v>
      </c>
      <c r="I521" s="41"/>
    </row>
    <row r="522" spans="1:9" s="10" customFormat="1" ht="20.25" customHeight="1">
      <c r="A522" s="17" t="s">
        <v>730</v>
      </c>
      <c r="B522" s="55" t="s">
        <v>1068</v>
      </c>
      <c r="C522" s="51" t="s">
        <v>1065</v>
      </c>
      <c r="D522" s="63"/>
      <c r="E522" s="79" t="s">
        <v>1070</v>
      </c>
      <c r="F522" s="71">
        <f aca="true" t="shared" si="107" ref="F522:H523">SUM(F523)</f>
        <v>1450.2</v>
      </c>
      <c r="G522" s="28">
        <f t="shared" si="107"/>
        <v>0</v>
      </c>
      <c r="H522" s="28">
        <f t="shared" si="107"/>
        <v>0</v>
      </c>
      <c r="I522" s="41"/>
    </row>
    <row r="523" spans="1:9" s="10" customFormat="1" ht="20.25" customHeight="1">
      <c r="A523" s="17" t="s">
        <v>731</v>
      </c>
      <c r="B523" s="52" t="s">
        <v>18</v>
      </c>
      <c r="C523" s="51" t="s">
        <v>1065</v>
      </c>
      <c r="D523" s="51" t="s">
        <v>23</v>
      </c>
      <c r="E523" s="79" t="s">
        <v>1070</v>
      </c>
      <c r="F523" s="71">
        <f>SUM(F524)</f>
        <v>1450.2</v>
      </c>
      <c r="G523" s="28">
        <f t="shared" si="107"/>
        <v>0</v>
      </c>
      <c r="H523" s="28">
        <f t="shared" si="107"/>
        <v>0</v>
      </c>
      <c r="I523" s="41"/>
    </row>
    <row r="524" spans="1:9" s="10" customFormat="1" ht="20.25" customHeight="1">
      <c r="A524" s="17" t="s">
        <v>732</v>
      </c>
      <c r="B524" s="52" t="s">
        <v>425</v>
      </c>
      <c r="C524" s="51" t="s">
        <v>1065</v>
      </c>
      <c r="D524" s="51" t="s">
        <v>426</v>
      </c>
      <c r="E524" s="79"/>
      <c r="F524" s="71">
        <v>1450.2</v>
      </c>
      <c r="G524" s="28">
        <v>0</v>
      </c>
      <c r="H524" s="28">
        <v>0</v>
      </c>
      <c r="I524" s="41"/>
    </row>
    <row r="525" spans="1:9" s="10" customFormat="1" ht="82.5" customHeight="1">
      <c r="A525" s="17" t="s">
        <v>733</v>
      </c>
      <c r="B525" s="55" t="s">
        <v>1069</v>
      </c>
      <c r="C525" s="51" t="s">
        <v>1066</v>
      </c>
      <c r="D525" s="63"/>
      <c r="E525" s="79"/>
      <c r="F525" s="71">
        <f aca="true" t="shared" si="108" ref="F525:H526">SUM(F526)</f>
        <v>8034.5</v>
      </c>
      <c r="G525" s="28">
        <f t="shared" si="108"/>
        <v>0</v>
      </c>
      <c r="H525" s="28">
        <f t="shared" si="108"/>
        <v>0</v>
      </c>
      <c r="I525" s="41"/>
    </row>
    <row r="526" spans="1:9" s="10" customFormat="1" ht="20.25" customHeight="1">
      <c r="A526" s="17" t="s">
        <v>734</v>
      </c>
      <c r="B526" s="52" t="s">
        <v>18</v>
      </c>
      <c r="C526" s="51" t="s">
        <v>1066</v>
      </c>
      <c r="D526" s="51" t="s">
        <v>23</v>
      </c>
      <c r="E526" s="79" t="s">
        <v>1070</v>
      </c>
      <c r="F526" s="71">
        <f t="shared" si="108"/>
        <v>8034.5</v>
      </c>
      <c r="G526" s="28">
        <f t="shared" si="108"/>
        <v>0</v>
      </c>
      <c r="H526" s="28">
        <f t="shared" si="108"/>
        <v>0</v>
      </c>
      <c r="I526" s="41"/>
    </row>
    <row r="527" spans="1:9" s="10" customFormat="1" ht="20.25" customHeight="1">
      <c r="A527" s="17" t="s">
        <v>735</v>
      </c>
      <c r="B527" s="52" t="s">
        <v>425</v>
      </c>
      <c r="C527" s="51" t="s">
        <v>1066</v>
      </c>
      <c r="D527" s="51" t="s">
        <v>426</v>
      </c>
      <c r="E527" s="79" t="s">
        <v>1070</v>
      </c>
      <c r="F527" s="71">
        <v>8034.5</v>
      </c>
      <c r="G527" s="28">
        <v>0</v>
      </c>
      <c r="H527" s="28">
        <v>0</v>
      </c>
      <c r="I527" s="41"/>
    </row>
    <row r="528" spans="1:9" s="10" customFormat="1" ht="12.75">
      <c r="A528" s="17" t="s">
        <v>736</v>
      </c>
      <c r="B528" s="23" t="s">
        <v>833</v>
      </c>
      <c r="C528" s="24" t="s">
        <v>571</v>
      </c>
      <c r="D528" s="24"/>
      <c r="E528" s="79"/>
      <c r="F528" s="72">
        <f>F529+F532</f>
        <v>10528.1</v>
      </c>
      <c r="G528" s="37">
        <f aca="true" t="shared" si="109" ref="F528:H530">G529</f>
        <v>7097.8</v>
      </c>
      <c r="H528" s="37">
        <f t="shared" si="109"/>
        <v>7097.8</v>
      </c>
      <c r="I528" s="41"/>
    </row>
    <row r="529" spans="1:9" s="10" customFormat="1" ht="102">
      <c r="A529" s="17" t="s">
        <v>426</v>
      </c>
      <c r="B529" s="26" t="s">
        <v>8</v>
      </c>
      <c r="C529" s="17" t="s">
        <v>572</v>
      </c>
      <c r="D529" s="17"/>
      <c r="E529" s="78"/>
      <c r="F529" s="71">
        <f t="shared" si="109"/>
        <v>8678.1</v>
      </c>
      <c r="G529" s="28">
        <f t="shared" si="109"/>
        <v>7097.8</v>
      </c>
      <c r="H529" s="28">
        <f t="shared" si="109"/>
        <v>7097.8</v>
      </c>
      <c r="I529" s="22"/>
    </row>
    <row r="530" spans="1:9" s="10" customFormat="1" ht="12.75">
      <c r="A530" s="17" t="s">
        <v>737</v>
      </c>
      <c r="B530" s="26" t="s">
        <v>323</v>
      </c>
      <c r="C530" s="17" t="s">
        <v>572</v>
      </c>
      <c r="D530" s="17" t="s">
        <v>326</v>
      </c>
      <c r="E530" s="78" t="s">
        <v>373</v>
      </c>
      <c r="F530" s="71">
        <f t="shared" si="109"/>
        <v>8678.1</v>
      </c>
      <c r="G530" s="28">
        <f t="shared" si="109"/>
        <v>7097.8</v>
      </c>
      <c r="H530" s="28">
        <f t="shared" si="109"/>
        <v>7097.8</v>
      </c>
      <c r="I530" s="22"/>
    </row>
    <row r="531" spans="1:9" s="10" customFormat="1" ht="38.25">
      <c r="A531" s="17" t="s">
        <v>738</v>
      </c>
      <c r="B531" s="26" t="s">
        <v>9</v>
      </c>
      <c r="C531" s="17" t="s">
        <v>572</v>
      </c>
      <c r="D531" s="17" t="s">
        <v>374</v>
      </c>
      <c r="E531" s="78" t="s">
        <v>373</v>
      </c>
      <c r="F531" s="71">
        <v>8678.1</v>
      </c>
      <c r="G531" s="28">
        <v>7097.8</v>
      </c>
      <c r="H531" s="28">
        <v>7097.8</v>
      </c>
      <c r="I531" s="22"/>
    </row>
    <row r="532" spans="1:9" s="10" customFormat="1" ht="102">
      <c r="A532" s="17" t="s">
        <v>739</v>
      </c>
      <c r="B532" s="53" t="s">
        <v>1237</v>
      </c>
      <c r="C532" s="51" t="s">
        <v>1256</v>
      </c>
      <c r="D532" s="17"/>
      <c r="E532" s="78"/>
      <c r="F532" s="71">
        <f aca="true" t="shared" si="110" ref="F532:H533">SUM(F533)</f>
        <v>1850</v>
      </c>
      <c r="G532" s="71">
        <f t="shared" si="110"/>
        <v>0</v>
      </c>
      <c r="H532" s="71">
        <f t="shared" si="110"/>
        <v>0</v>
      </c>
      <c r="I532" s="22"/>
    </row>
    <row r="533" spans="1:9" s="10" customFormat="1" ht="12.75">
      <c r="A533" s="17" t="s">
        <v>981</v>
      </c>
      <c r="B533" s="56" t="s">
        <v>323</v>
      </c>
      <c r="C533" s="51" t="s">
        <v>1256</v>
      </c>
      <c r="D533" s="17" t="s">
        <v>326</v>
      </c>
      <c r="E533" s="78" t="s">
        <v>373</v>
      </c>
      <c r="F533" s="71">
        <f>SUM(F534)</f>
        <v>1850</v>
      </c>
      <c r="G533" s="71">
        <f t="shared" si="110"/>
        <v>0</v>
      </c>
      <c r="H533" s="71">
        <f t="shared" si="110"/>
        <v>0</v>
      </c>
      <c r="I533" s="22"/>
    </row>
    <row r="534" spans="1:9" s="10" customFormat="1" ht="38.25">
      <c r="A534" s="17" t="s">
        <v>982</v>
      </c>
      <c r="B534" s="56" t="s">
        <v>9</v>
      </c>
      <c r="C534" s="51" t="s">
        <v>1256</v>
      </c>
      <c r="D534" s="17" t="s">
        <v>374</v>
      </c>
      <c r="E534" s="78" t="s">
        <v>373</v>
      </c>
      <c r="F534" s="71">
        <v>1850</v>
      </c>
      <c r="G534" s="28">
        <v>0</v>
      </c>
      <c r="H534" s="28">
        <v>0</v>
      </c>
      <c r="I534" s="22"/>
    </row>
    <row r="535" spans="1:9" s="10" customFormat="1" ht="12.75">
      <c r="A535" s="17" t="s">
        <v>983</v>
      </c>
      <c r="B535" s="23" t="s">
        <v>768</v>
      </c>
      <c r="C535" s="24" t="s">
        <v>573</v>
      </c>
      <c r="D535" s="24"/>
      <c r="E535" s="77"/>
      <c r="F535" s="72">
        <f>F536+F545+F539+F542</f>
        <v>295.4</v>
      </c>
      <c r="G535" s="37">
        <f>G536+G545+G539+G542</f>
        <v>85.3</v>
      </c>
      <c r="H535" s="37">
        <f>H536+H545+H539+H542</f>
        <v>85.3</v>
      </c>
      <c r="I535" s="22"/>
    </row>
    <row r="536" spans="1:9" s="10" customFormat="1" ht="51">
      <c r="A536" s="17" t="s">
        <v>984</v>
      </c>
      <c r="B536" s="26" t="s">
        <v>393</v>
      </c>
      <c r="C536" s="17" t="s">
        <v>574</v>
      </c>
      <c r="D536" s="17"/>
      <c r="E536" s="78"/>
      <c r="F536" s="71">
        <f aca="true" t="shared" si="111" ref="F536:H537">F537</f>
        <v>85.3</v>
      </c>
      <c r="G536" s="28">
        <f t="shared" si="111"/>
        <v>85.3</v>
      </c>
      <c r="H536" s="28">
        <f t="shared" si="111"/>
        <v>85.3</v>
      </c>
      <c r="I536" s="22"/>
    </row>
    <row r="537" spans="1:9" s="10" customFormat="1" ht="25.5">
      <c r="A537" s="17" t="s">
        <v>985</v>
      </c>
      <c r="B537" s="26" t="s">
        <v>20</v>
      </c>
      <c r="C537" s="17" t="s">
        <v>574</v>
      </c>
      <c r="D537" s="17" t="s">
        <v>15</v>
      </c>
      <c r="E537" s="79" t="s">
        <v>1236</v>
      </c>
      <c r="F537" s="71">
        <f t="shared" si="111"/>
        <v>85.3</v>
      </c>
      <c r="G537" s="28">
        <f t="shared" si="111"/>
        <v>85.3</v>
      </c>
      <c r="H537" s="28">
        <f t="shared" si="111"/>
        <v>85.3</v>
      </c>
      <c r="I537" s="22"/>
    </row>
    <row r="538" spans="1:9" s="10" customFormat="1" ht="25.5">
      <c r="A538" s="17" t="s">
        <v>986</v>
      </c>
      <c r="B538" s="26" t="s">
        <v>21</v>
      </c>
      <c r="C538" s="17" t="s">
        <v>574</v>
      </c>
      <c r="D538" s="17" t="s">
        <v>10</v>
      </c>
      <c r="E538" s="78" t="s">
        <v>373</v>
      </c>
      <c r="F538" s="71">
        <v>85.3</v>
      </c>
      <c r="G538" s="28">
        <v>85.3</v>
      </c>
      <c r="H538" s="28">
        <v>85.3</v>
      </c>
      <c r="I538" s="22"/>
    </row>
    <row r="539" spans="1:9" s="10" customFormat="1" ht="63.75">
      <c r="A539" s="17" t="s">
        <v>358</v>
      </c>
      <c r="B539" s="56" t="s">
        <v>1085</v>
      </c>
      <c r="C539" s="51" t="s">
        <v>1235</v>
      </c>
      <c r="D539" s="17"/>
      <c r="E539" s="79"/>
      <c r="F539" s="71">
        <f aca="true" t="shared" si="112" ref="F539:H540">SUM(F540)</f>
        <v>2.2</v>
      </c>
      <c r="G539" s="28">
        <f t="shared" si="112"/>
        <v>0</v>
      </c>
      <c r="H539" s="28">
        <f t="shared" si="112"/>
        <v>0</v>
      </c>
      <c r="I539" s="22"/>
    </row>
    <row r="540" spans="1:9" s="10" customFormat="1" ht="25.5">
      <c r="A540" s="17" t="s">
        <v>987</v>
      </c>
      <c r="B540" s="26" t="s">
        <v>20</v>
      </c>
      <c r="C540" s="51" t="s">
        <v>1235</v>
      </c>
      <c r="D540" s="17" t="s">
        <v>15</v>
      </c>
      <c r="E540" s="79" t="s">
        <v>380</v>
      </c>
      <c r="F540" s="71">
        <f>SUM(F541)</f>
        <v>2.2</v>
      </c>
      <c r="G540" s="28">
        <f t="shared" si="112"/>
        <v>0</v>
      </c>
      <c r="H540" s="28">
        <f t="shared" si="112"/>
        <v>0</v>
      </c>
      <c r="I540" s="22"/>
    </row>
    <row r="541" spans="1:9" s="10" customFormat="1" ht="25.5">
      <c r="A541" s="17" t="s">
        <v>988</v>
      </c>
      <c r="B541" s="26" t="s">
        <v>21</v>
      </c>
      <c r="C541" s="51" t="s">
        <v>1235</v>
      </c>
      <c r="D541" s="17" t="s">
        <v>10</v>
      </c>
      <c r="E541" s="79" t="s">
        <v>391</v>
      </c>
      <c r="F541" s="71">
        <v>2.2</v>
      </c>
      <c r="G541" s="28">
        <v>0</v>
      </c>
      <c r="H541" s="28">
        <v>0</v>
      </c>
      <c r="I541" s="22"/>
    </row>
    <row r="542" spans="1:9" s="10" customFormat="1" ht="63.75">
      <c r="A542" s="17" t="s">
        <v>989</v>
      </c>
      <c r="B542" s="56" t="s">
        <v>1086</v>
      </c>
      <c r="C542" s="51" t="s">
        <v>1087</v>
      </c>
      <c r="D542" s="51"/>
      <c r="E542" s="79"/>
      <c r="F542" s="71">
        <f aca="true" t="shared" si="113" ref="F542:H543">SUM(F543)</f>
        <v>2.2</v>
      </c>
      <c r="G542" s="28">
        <f t="shared" si="113"/>
        <v>0</v>
      </c>
      <c r="H542" s="28">
        <f t="shared" si="113"/>
        <v>0</v>
      </c>
      <c r="I542" s="22"/>
    </row>
    <row r="543" spans="1:9" s="10" customFormat="1" ht="25.5">
      <c r="A543" s="17" t="s">
        <v>990</v>
      </c>
      <c r="B543" s="53" t="s">
        <v>20</v>
      </c>
      <c r="C543" s="51" t="s">
        <v>1087</v>
      </c>
      <c r="D543" s="51" t="s">
        <v>15</v>
      </c>
      <c r="E543" s="79" t="s">
        <v>380</v>
      </c>
      <c r="F543" s="71">
        <f t="shared" si="113"/>
        <v>2.2</v>
      </c>
      <c r="G543" s="28">
        <f t="shared" si="113"/>
        <v>0</v>
      </c>
      <c r="H543" s="28">
        <f t="shared" si="113"/>
        <v>0</v>
      </c>
      <c r="I543" s="22"/>
    </row>
    <row r="544" spans="1:9" s="10" customFormat="1" ht="25.5">
      <c r="A544" s="17" t="s">
        <v>991</v>
      </c>
      <c r="B544" s="53" t="s">
        <v>21</v>
      </c>
      <c r="C544" s="51" t="s">
        <v>1087</v>
      </c>
      <c r="D544" s="51" t="s">
        <v>10</v>
      </c>
      <c r="E544" s="79" t="s">
        <v>391</v>
      </c>
      <c r="F544" s="71">
        <v>2.2</v>
      </c>
      <c r="G544" s="28">
        <v>0</v>
      </c>
      <c r="H544" s="28">
        <v>0</v>
      </c>
      <c r="I544" s="22"/>
    </row>
    <row r="545" spans="1:9" s="10" customFormat="1" ht="76.5">
      <c r="A545" s="17" t="s">
        <v>992</v>
      </c>
      <c r="B545" s="57" t="s">
        <v>1071</v>
      </c>
      <c r="C545" s="51">
        <v>1230074920</v>
      </c>
      <c r="D545" s="17"/>
      <c r="E545" s="78"/>
      <c r="F545" s="71">
        <f aca="true" t="shared" si="114" ref="F545:H546">SUM(F546)</f>
        <v>205.7</v>
      </c>
      <c r="G545" s="28">
        <f t="shared" si="114"/>
        <v>0</v>
      </c>
      <c r="H545" s="28">
        <f t="shared" si="114"/>
        <v>0</v>
      </c>
      <c r="I545" s="22"/>
    </row>
    <row r="546" spans="1:9" s="10" customFormat="1" ht="12.75">
      <c r="A546" s="17" t="s">
        <v>993</v>
      </c>
      <c r="B546" s="52" t="s">
        <v>18</v>
      </c>
      <c r="C546" s="51">
        <v>1230074920</v>
      </c>
      <c r="D546" s="51" t="s">
        <v>23</v>
      </c>
      <c r="E546" s="79" t="s">
        <v>1070</v>
      </c>
      <c r="F546" s="71">
        <f t="shared" si="114"/>
        <v>205.7</v>
      </c>
      <c r="G546" s="28">
        <f t="shared" si="114"/>
        <v>0</v>
      </c>
      <c r="H546" s="28">
        <f t="shared" si="114"/>
        <v>0</v>
      </c>
      <c r="I546" s="22"/>
    </row>
    <row r="547" spans="1:9" s="10" customFormat="1" ht="12.75">
      <c r="A547" s="17" t="s">
        <v>994</v>
      </c>
      <c r="B547" s="52" t="s">
        <v>425</v>
      </c>
      <c r="C547" s="51">
        <v>1230074920</v>
      </c>
      <c r="D547" s="51" t="s">
        <v>426</v>
      </c>
      <c r="E547" s="79" t="s">
        <v>1070</v>
      </c>
      <c r="F547" s="71">
        <v>205.7</v>
      </c>
      <c r="G547" s="28">
        <v>0</v>
      </c>
      <c r="H547" s="28">
        <v>0</v>
      </c>
      <c r="I547" s="22"/>
    </row>
    <row r="548" spans="1:9" s="10" customFormat="1" ht="38.25">
      <c r="A548" s="17" t="s">
        <v>995</v>
      </c>
      <c r="B548" s="19" t="s">
        <v>748</v>
      </c>
      <c r="C548" s="20" t="s">
        <v>575</v>
      </c>
      <c r="D548" s="20"/>
      <c r="E548" s="76"/>
      <c r="F548" s="73">
        <f>F549+F562</f>
        <v>2021.8999999999999</v>
      </c>
      <c r="G548" s="39">
        <f>G549+G562</f>
        <v>1990</v>
      </c>
      <c r="H548" s="39">
        <f>H549+H562</f>
        <v>1990</v>
      </c>
      <c r="I548" s="22"/>
    </row>
    <row r="549" spans="1:9" s="10" customFormat="1" ht="12.75">
      <c r="A549" s="17" t="s">
        <v>22</v>
      </c>
      <c r="B549" s="23" t="s">
        <v>341</v>
      </c>
      <c r="C549" s="24" t="s">
        <v>576</v>
      </c>
      <c r="D549" s="24"/>
      <c r="E549" s="77"/>
      <c r="F549" s="72">
        <f>F559+F550+F556+F553</f>
        <v>559.5</v>
      </c>
      <c r="G549" s="37">
        <f>G559+G550+G556</f>
        <v>552.3</v>
      </c>
      <c r="H549" s="37">
        <f>H559+H550+H556</f>
        <v>552.3</v>
      </c>
      <c r="I549" s="22"/>
    </row>
    <row r="550" spans="1:9" s="10" customFormat="1" ht="89.25">
      <c r="A550" s="17" t="s">
        <v>996</v>
      </c>
      <c r="B550" s="26" t="s">
        <v>769</v>
      </c>
      <c r="C550" s="17" t="s">
        <v>771</v>
      </c>
      <c r="D550" s="17"/>
      <c r="E550" s="78"/>
      <c r="F550" s="70">
        <f aca="true" t="shared" si="115" ref="F550:H551">SUM(F551)</f>
        <v>0</v>
      </c>
      <c r="G550" s="27">
        <f t="shared" si="115"/>
        <v>0</v>
      </c>
      <c r="H550" s="27">
        <f t="shared" si="115"/>
        <v>0</v>
      </c>
      <c r="I550" s="44"/>
    </row>
    <row r="551" spans="1:9" s="10" customFormat="1" ht="12.75">
      <c r="A551" s="17" t="s">
        <v>997</v>
      </c>
      <c r="B551" s="26" t="s">
        <v>323</v>
      </c>
      <c r="C551" s="17" t="s">
        <v>771</v>
      </c>
      <c r="D551" s="17" t="s">
        <v>326</v>
      </c>
      <c r="E551" s="78" t="s">
        <v>770</v>
      </c>
      <c r="F551" s="70">
        <f>SUM(F552)</f>
        <v>0</v>
      </c>
      <c r="G551" s="27">
        <f t="shared" si="115"/>
        <v>0</v>
      </c>
      <c r="H551" s="27">
        <f t="shared" si="115"/>
        <v>0</v>
      </c>
      <c r="I551" s="44"/>
    </row>
    <row r="552" spans="1:9" s="10" customFormat="1" ht="38.25">
      <c r="A552" s="17" t="s">
        <v>998</v>
      </c>
      <c r="B552" s="26" t="s">
        <v>772</v>
      </c>
      <c r="C552" s="17" t="s">
        <v>771</v>
      </c>
      <c r="D552" s="17" t="s">
        <v>374</v>
      </c>
      <c r="E552" s="78" t="s">
        <v>770</v>
      </c>
      <c r="F552" s="70">
        <v>0</v>
      </c>
      <c r="G552" s="27">
        <v>0</v>
      </c>
      <c r="H552" s="27">
        <v>0</v>
      </c>
      <c r="I552" s="44"/>
    </row>
    <row r="553" spans="1:9" s="10" customFormat="1" ht="89.25">
      <c r="A553" s="17" t="s">
        <v>740</v>
      </c>
      <c r="B553" s="53" t="s">
        <v>1053</v>
      </c>
      <c r="C553" s="17" t="s">
        <v>1052</v>
      </c>
      <c r="D553" s="17"/>
      <c r="E553" s="78" t="s">
        <v>770</v>
      </c>
      <c r="F553" s="70">
        <f aca="true" t="shared" si="116" ref="F553:H554">SUM(F554)</f>
        <v>7.2</v>
      </c>
      <c r="G553" s="27">
        <f t="shared" si="116"/>
        <v>0</v>
      </c>
      <c r="H553" s="27">
        <f t="shared" si="116"/>
        <v>0</v>
      </c>
      <c r="I553" s="44"/>
    </row>
    <row r="554" spans="1:9" s="10" customFormat="1" ht="12.75">
      <c r="A554" s="17" t="s">
        <v>775</v>
      </c>
      <c r="B554" s="56" t="s">
        <v>323</v>
      </c>
      <c r="C554" s="17" t="s">
        <v>1052</v>
      </c>
      <c r="D554" s="17" t="s">
        <v>326</v>
      </c>
      <c r="E554" s="78" t="s">
        <v>770</v>
      </c>
      <c r="F554" s="70">
        <f>SUM(F555)</f>
        <v>7.2</v>
      </c>
      <c r="G554" s="27">
        <f t="shared" si="116"/>
        <v>0</v>
      </c>
      <c r="H554" s="27">
        <f t="shared" si="116"/>
        <v>0</v>
      </c>
      <c r="I554" s="44"/>
    </row>
    <row r="555" spans="1:9" s="10" customFormat="1" ht="38.25">
      <c r="A555" s="17" t="s">
        <v>776</v>
      </c>
      <c r="B555" s="56" t="s">
        <v>772</v>
      </c>
      <c r="C555" s="17" t="s">
        <v>1052</v>
      </c>
      <c r="D555" s="17" t="s">
        <v>374</v>
      </c>
      <c r="E555" s="78" t="s">
        <v>770</v>
      </c>
      <c r="F555" s="70">
        <v>7.2</v>
      </c>
      <c r="G555" s="27">
        <v>0</v>
      </c>
      <c r="H555" s="27">
        <v>0</v>
      </c>
      <c r="I555" s="44"/>
    </row>
    <row r="556" spans="1:9" s="10" customFormat="1" ht="102">
      <c r="A556" s="17" t="s">
        <v>777</v>
      </c>
      <c r="B556" s="26" t="s">
        <v>784</v>
      </c>
      <c r="C556" s="17" t="s">
        <v>785</v>
      </c>
      <c r="D556" s="17"/>
      <c r="E556" s="78"/>
      <c r="F556" s="70">
        <f aca="true" t="shared" si="117" ref="F556:H557">SUM(F557)</f>
        <v>0</v>
      </c>
      <c r="G556" s="27">
        <f t="shared" si="117"/>
        <v>0</v>
      </c>
      <c r="H556" s="27">
        <f t="shared" si="117"/>
        <v>0</v>
      </c>
      <c r="I556" s="44"/>
    </row>
    <row r="557" spans="1:9" s="10" customFormat="1" ht="12.75">
      <c r="A557" s="17" t="s">
        <v>778</v>
      </c>
      <c r="B557" s="26" t="s">
        <v>323</v>
      </c>
      <c r="C557" s="17" t="s">
        <v>785</v>
      </c>
      <c r="D557" s="17" t="s">
        <v>326</v>
      </c>
      <c r="E557" s="78" t="s">
        <v>770</v>
      </c>
      <c r="F557" s="70">
        <f>SUM(F558)</f>
        <v>0</v>
      </c>
      <c r="G557" s="27">
        <f t="shared" si="117"/>
        <v>0</v>
      </c>
      <c r="H557" s="27">
        <f t="shared" si="117"/>
        <v>0</v>
      </c>
      <c r="I557" s="44"/>
    </row>
    <row r="558" spans="1:9" s="10" customFormat="1" ht="38.25">
      <c r="A558" s="17" t="s">
        <v>779</v>
      </c>
      <c r="B558" s="26" t="s">
        <v>772</v>
      </c>
      <c r="C558" s="17" t="s">
        <v>785</v>
      </c>
      <c r="D558" s="17" t="s">
        <v>374</v>
      </c>
      <c r="E558" s="78" t="s">
        <v>770</v>
      </c>
      <c r="F558" s="70">
        <v>0</v>
      </c>
      <c r="G558" s="27">
        <v>0</v>
      </c>
      <c r="H558" s="27">
        <v>0</v>
      </c>
      <c r="I558" s="44"/>
    </row>
    <row r="559" spans="1:9" s="10" customFormat="1" ht="114.75">
      <c r="A559" s="17" t="s">
        <v>780</v>
      </c>
      <c r="B559" s="26" t="s">
        <v>580</v>
      </c>
      <c r="C559" s="17" t="s">
        <v>579</v>
      </c>
      <c r="D559" s="17"/>
      <c r="E559" s="78"/>
      <c r="F559" s="71">
        <f aca="true" t="shared" si="118" ref="F559:H560">SUM(F560)</f>
        <v>552.3</v>
      </c>
      <c r="G559" s="28">
        <f t="shared" si="118"/>
        <v>552.3</v>
      </c>
      <c r="H559" s="28">
        <f t="shared" si="118"/>
        <v>552.3</v>
      </c>
      <c r="I559" s="41"/>
    </row>
    <row r="560" spans="1:9" s="10" customFormat="1" ht="25.5">
      <c r="A560" s="17" t="s">
        <v>781</v>
      </c>
      <c r="B560" s="26" t="s">
        <v>20</v>
      </c>
      <c r="C560" s="17" t="s">
        <v>579</v>
      </c>
      <c r="D560" s="17" t="s">
        <v>15</v>
      </c>
      <c r="E560" s="78" t="s">
        <v>375</v>
      </c>
      <c r="F560" s="71">
        <f>SUM(F561)</f>
        <v>552.3</v>
      </c>
      <c r="G560" s="28">
        <f t="shared" si="118"/>
        <v>552.3</v>
      </c>
      <c r="H560" s="28">
        <f t="shared" si="118"/>
        <v>552.3</v>
      </c>
      <c r="I560" s="22"/>
    </row>
    <row r="561" spans="1:9" s="10" customFormat="1" ht="25.5">
      <c r="A561" s="17" t="s">
        <v>782</v>
      </c>
      <c r="B561" s="26" t="s">
        <v>21</v>
      </c>
      <c r="C561" s="17" t="s">
        <v>579</v>
      </c>
      <c r="D561" s="17" t="s">
        <v>10</v>
      </c>
      <c r="E561" s="78" t="s">
        <v>375</v>
      </c>
      <c r="F561" s="71">
        <v>552.3</v>
      </c>
      <c r="G561" s="28">
        <v>552.3</v>
      </c>
      <c r="H561" s="28">
        <v>552.3</v>
      </c>
      <c r="I561" s="22"/>
    </row>
    <row r="562" spans="1:9" s="10" customFormat="1" ht="25.5">
      <c r="A562" s="17" t="s">
        <v>783</v>
      </c>
      <c r="B562" s="25" t="s">
        <v>388</v>
      </c>
      <c r="C562" s="24" t="s">
        <v>577</v>
      </c>
      <c r="D562" s="24"/>
      <c r="E562" s="77"/>
      <c r="F562" s="69">
        <f>F563</f>
        <v>1462.3999999999999</v>
      </c>
      <c r="G562" s="25">
        <f>G563</f>
        <v>1437.7</v>
      </c>
      <c r="H562" s="25">
        <f>H563</f>
        <v>1437.7</v>
      </c>
      <c r="I562" s="22"/>
    </row>
    <row r="563" spans="1:9" s="9" customFormat="1" ht="76.5">
      <c r="A563" s="17" t="s">
        <v>1088</v>
      </c>
      <c r="B563" s="36" t="s">
        <v>7</v>
      </c>
      <c r="C563" s="17" t="s">
        <v>578</v>
      </c>
      <c r="D563" s="17"/>
      <c r="E563" s="78"/>
      <c r="F563" s="70">
        <f>F564+F566</f>
        <v>1462.3999999999999</v>
      </c>
      <c r="G563" s="27">
        <f>G564+G566</f>
        <v>1437.7</v>
      </c>
      <c r="H563" s="27">
        <f>H564+H566</f>
        <v>1437.7</v>
      </c>
      <c r="I563" s="30"/>
    </row>
    <row r="564" spans="1:9" s="10" customFormat="1" ht="51">
      <c r="A564" s="17" t="s">
        <v>1089</v>
      </c>
      <c r="B564" s="27" t="s">
        <v>52</v>
      </c>
      <c r="C564" s="17" t="s">
        <v>578</v>
      </c>
      <c r="D564" s="17" t="s">
        <v>49</v>
      </c>
      <c r="E564" s="78" t="s">
        <v>770</v>
      </c>
      <c r="F564" s="70">
        <f>F565</f>
        <v>1250.8</v>
      </c>
      <c r="G564" s="27">
        <f>G565</f>
        <v>1250.8</v>
      </c>
      <c r="H564" s="27">
        <f>H565</f>
        <v>1250.8</v>
      </c>
      <c r="I564" s="22"/>
    </row>
    <row r="565" spans="1:9" s="10" customFormat="1" ht="25.5">
      <c r="A565" s="17" t="s">
        <v>1090</v>
      </c>
      <c r="B565" s="27" t="s">
        <v>335</v>
      </c>
      <c r="C565" s="17" t="s">
        <v>578</v>
      </c>
      <c r="D565" s="17" t="s">
        <v>50</v>
      </c>
      <c r="E565" s="78" t="s">
        <v>770</v>
      </c>
      <c r="F565" s="70">
        <v>1250.8</v>
      </c>
      <c r="G565" s="27">
        <v>1250.8</v>
      </c>
      <c r="H565" s="27">
        <v>1250.8</v>
      </c>
      <c r="I565" s="22"/>
    </row>
    <row r="566" spans="1:9" s="10" customFormat="1" ht="25.5">
      <c r="A566" s="17" t="s">
        <v>1091</v>
      </c>
      <c r="B566" s="26" t="s">
        <v>20</v>
      </c>
      <c r="C566" s="17" t="s">
        <v>578</v>
      </c>
      <c r="D566" s="17" t="s">
        <v>15</v>
      </c>
      <c r="E566" s="78" t="s">
        <v>770</v>
      </c>
      <c r="F566" s="70">
        <f>F567</f>
        <v>211.6</v>
      </c>
      <c r="G566" s="27">
        <f>G567</f>
        <v>186.9</v>
      </c>
      <c r="H566" s="27">
        <f>H567</f>
        <v>186.9</v>
      </c>
      <c r="I566" s="22"/>
    </row>
    <row r="567" spans="1:9" s="10" customFormat="1" ht="25.5">
      <c r="A567" s="17" t="s">
        <v>1092</v>
      </c>
      <c r="B567" s="26" t="s">
        <v>21</v>
      </c>
      <c r="C567" s="17" t="s">
        <v>578</v>
      </c>
      <c r="D567" s="17" t="s">
        <v>10</v>
      </c>
      <c r="E567" s="78" t="s">
        <v>770</v>
      </c>
      <c r="F567" s="70">
        <v>211.6</v>
      </c>
      <c r="G567" s="27">
        <v>186.9</v>
      </c>
      <c r="H567" s="27">
        <v>186.9</v>
      </c>
      <c r="I567" s="22"/>
    </row>
    <row r="568" spans="1:9" s="10" customFormat="1" ht="38.25">
      <c r="A568" s="17" t="s">
        <v>1093</v>
      </c>
      <c r="B568" s="19" t="s">
        <v>835</v>
      </c>
      <c r="C568" s="20" t="s">
        <v>581</v>
      </c>
      <c r="D568" s="20"/>
      <c r="E568" s="76"/>
      <c r="F568" s="73">
        <f aca="true" t="shared" si="119" ref="F568:H571">F569</f>
        <v>1875.6</v>
      </c>
      <c r="G568" s="39">
        <f t="shared" si="119"/>
        <v>0</v>
      </c>
      <c r="H568" s="39">
        <f t="shared" si="119"/>
        <v>0</v>
      </c>
      <c r="I568" s="22"/>
    </row>
    <row r="569" spans="1:9" s="10" customFormat="1" ht="25.5">
      <c r="A569" s="17" t="s">
        <v>1094</v>
      </c>
      <c r="B569" s="23" t="s">
        <v>834</v>
      </c>
      <c r="C569" s="24" t="s">
        <v>582</v>
      </c>
      <c r="D569" s="24"/>
      <c r="E569" s="77"/>
      <c r="F569" s="72">
        <f>F570+F573+F576</f>
        <v>1875.6</v>
      </c>
      <c r="G569" s="37">
        <f t="shared" si="119"/>
        <v>0</v>
      </c>
      <c r="H569" s="37">
        <f t="shared" si="119"/>
        <v>0</v>
      </c>
      <c r="I569" s="22"/>
    </row>
    <row r="570" spans="1:9" s="10" customFormat="1" ht="38.25">
      <c r="A570" s="17" t="s">
        <v>1095</v>
      </c>
      <c r="B570" s="26" t="s">
        <v>123</v>
      </c>
      <c r="C570" s="17" t="s">
        <v>583</v>
      </c>
      <c r="D570" s="17"/>
      <c r="E570" s="79">
        <v>1003</v>
      </c>
      <c r="F570" s="71">
        <f t="shared" si="119"/>
        <v>320</v>
      </c>
      <c r="G570" s="28">
        <f t="shared" si="119"/>
        <v>0</v>
      </c>
      <c r="H570" s="28">
        <f t="shared" si="119"/>
        <v>0</v>
      </c>
      <c r="I570" s="22"/>
    </row>
    <row r="571" spans="1:9" s="10" customFormat="1" ht="12.75">
      <c r="A571" s="17" t="s">
        <v>1096</v>
      </c>
      <c r="B571" s="27" t="s">
        <v>429</v>
      </c>
      <c r="C571" s="17" t="s">
        <v>583</v>
      </c>
      <c r="D571" s="51">
        <v>300</v>
      </c>
      <c r="E571" s="79">
        <v>1003</v>
      </c>
      <c r="F571" s="71">
        <f t="shared" si="119"/>
        <v>320</v>
      </c>
      <c r="G571" s="28">
        <f t="shared" si="119"/>
        <v>0</v>
      </c>
      <c r="H571" s="28">
        <f t="shared" si="119"/>
        <v>0</v>
      </c>
      <c r="I571" s="22"/>
    </row>
    <row r="572" spans="1:9" s="10" customFormat="1" ht="12.75">
      <c r="A572" s="17" t="s">
        <v>1097</v>
      </c>
      <c r="B572" s="27" t="s">
        <v>741</v>
      </c>
      <c r="C572" s="17" t="s">
        <v>583</v>
      </c>
      <c r="D572" s="17" t="s">
        <v>432</v>
      </c>
      <c r="E572" s="79">
        <v>1003</v>
      </c>
      <c r="F572" s="71">
        <v>320</v>
      </c>
      <c r="G572" s="28">
        <v>0</v>
      </c>
      <c r="H572" s="28">
        <v>0</v>
      </c>
      <c r="I572" s="22"/>
    </row>
    <row r="573" spans="1:9" s="10" customFormat="1" ht="114.75">
      <c r="A573" s="17" t="s">
        <v>1098</v>
      </c>
      <c r="B573" s="53" t="s">
        <v>1072</v>
      </c>
      <c r="C573" s="51">
        <v>1610074660</v>
      </c>
      <c r="D573" s="51"/>
      <c r="E573" s="79"/>
      <c r="F573" s="71">
        <f aca="true" t="shared" si="120" ref="F573:H574">SUM(F574)</f>
        <v>1400</v>
      </c>
      <c r="G573" s="28">
        <f t="shared" si="120"/>
        <v>0</v>
      </c>
      <c r="H573" s="28">
        <f t="shared" si="120"/>
        <v>0</v>
      </c>
      <c r="I573" s="22"/>
    </row>
    <row r="574" spans="1:9" s="10" customFormat="1" ht="25.5">
      <c r="A574" s="17" t="s">
        <v>1099</v>
      </c>
      <c r="B574" s="26" t="s">
        <v>20</v>
      </c>
      <c r="C574" s="51">
        <v>1610074660</v>
      </c>
      <c r="D574" s="17" t="s">
        <v>15</v>
      </c>
      <c r="E574" s="79" t="s">
        <v>375</v>
      </c>
      <c r="F574" s="71">
        <f t="shared" si="120"/>
        <v>1400</v>
      </c>
      <c r="G574" s="28">
        <f t="shared" si="120"/>
        <v>0</v>
      </c>
      <c r="H574" s="28">
        <f>SUM(H575)</f>
        <v>0</v>
      </c>
      <c r="I574" s="22"/>
    </row>
    <row r="575" spans="1:9" s="10" customFormat="1" ht="25.5">
      <c r="A575" s="17" t="s">
        <v>1100</v>
      </c>
      <c r="B575" s="26" t="s">
        <v>21</v>
      </c>
      <c r="C575" s="51">
        <v>1610074660</v>
      </c>
      <c r="D575" s="17" t="s">
        <v>10</v>
      </c>
      <c r="E575" s="79" t="s">
        <v>375</v>
      </c>
      <c r="F575" s="71">
        <v>1400</v>
      </c>
      <c r="G575" s="28">
        <v>0</v>
      </c>
      <c r="H575" s="28">
        <v>0</v>
      </c>
      <c r="I575" s="22"/>
    </row>
    <row r="576" spans="1:9" s="10" customFormat="1" ht="127.5">
      <c r="A576" s="17" t="s">
        <v>1101</v>
      </c>
      <c r="B576" s="53" t="s">
        <v>1074</v>
      </c>
      <c r="C576" s="51" t="s">
        <v>1073</v>
      </c>
      <c r="D576" s="51"/>
      <c r="E576" s="79"/>
      <c r="F576" s="71">
        <f aca="true" t="shared" si="121" ref="F576:H577">SUM(F577)</f>
        <v>155.6</v>
      </c>
      <c r="G576" s="28">
        <f t="shared" si="121"/>
        <v>0</v>
      </c>
      <c r="H576" s="28">
        <f t="shared" si="121"/>
        <v>0</v>
      </c>
      <c r="I576" s="22"/>
    </row>
    <row r="577" spans="1:9" s="10" customFormat="1" ht="25.5">
      <c r="A577" s="17" t="s">
        <v>1102</v>
      </c>
      <c r="B577" s="26" t="s">
        <v>20</v>
      </c>
      <c r="C577" s="51" t="s">
        <v>1073</v>
      </c>
      <c r="D577" s="17" t="s">
        <v>15</v>
      </c>
      <c r="E577" s="79" t="s">
        <v>375</v>
      </c>
      <c r="F577" s="71">
        <f t="shared" si="121"/>
        <v>155.6</v>
      </c>
      <c r="G577" s="28">
        <f t="shared" si="121"/>
        <v>0</v>
      </c>
      <c r="H577" s="28">
        <f>SUM(H578)</f>
        <v>0</v>
      </c>
      <c r="I577" s="22"/>
    </row>
    <row r="578" spans="1:9" s="10" customFormat="1" ht="25.5">
      <c r="A578" s="17" t="s">
        <v>1103</v>
      </c>
      <c r="B578" s="26" t="s">
        <v>21</v>
      </c>
      <c r="C578" s="51" t="s">
        <v>1073</v>
      </c>
      <c r="D578" s="17" t="s">
        <v>10</v>
      </c>
      <c r="E578" s="79" t="s">
        <v>375</v>
      </c>
      <c r="F578" s="71">
        <v>155.6</v>
      </c>
      <c r="G578" s="28">
        <v>0</v>
      </c>
      <c r="H578" s="28">
        <v>0</v>
      </c>
      <c r="I578" s="22"/>
    </row>
    <row r="579" spans="1:9" s="10" customFormat="1" ht="25.5">
      <c r="A579" s="17" t="s">
        <v>1104</v>
      </c>
      <c r="B579" s="19" t="s">
        <v>742</v>
      </c>
      <c r="C579" s="20" t="s">
        <v>584</v>
      </c>
      <c r="D579" s="20"/>
      <c r="E579" s="76"/>
      <c r="F579" s="68">
        <f>F580+F587+F591+F604</f>
        <v>77848.40000000001</v>
      </c>
      <c r="G579" s="21">
        <f>G580+G587+G591+G604</f>
        <v>53198.4</v>
      </c>
      <c r="H579" s="21">
        <f>H580+H587+H591+H604</f>
        <v>53198.4</v>
      </c>
      <c r="I579" s="22"/>
    </row>
    <row r="580" spans="1:9" s="10" customFormat="1" ht="51">
      <c r="A580" s="17" t="s">
        <v>1105</v>
      </c>
      <c r="B580" s="23" t="s">
        <v>414</v>
      </c>
      <c r="C580" s="24" t="s">
        <v>585</v>
      </c>
      <c r="D580" s="24"/>
      <c r="E580" s="77"/>
      <c r="F580" s="69">
        <f>F581+F584</f>
        <v>60323.5</v>
      </c>
      <c r="G580" s="25">
        <f>G581+G584</f>
        <v>35624.4</v>
      </c>
      <c r="H580" s="25">
        <f>H581+H584</f>
        <v>35624.4</v>
      </c>
      <c r="I580" s="22"/>
    </row>
    <row r="581" spans="1:9" s="10" customFormat="1" ht="114.75">
      <c r="A581" s="17" t="s">
        <v>1106</v>
      </c>
      <c r="B581" s="26" t="s">
        <v>1000</v>
      </c>
      <c r="C581" s="17" t="s">
        <v>586</v>
      </c>
      <c r="D581" s="17"/>
      <c r="E581" s="78"/>
      <c r="F581" s="70">
        <f aca="true" t="shared" si="122" ref="F581:H582">SUM(F582)</f>
        <v>33333.6</v>
      </c>
      <c r="G581" s="27">
        <f t="shared" si="122"/>
        <v>33333.6</v>
      </c>
      <c r="H581" s="27">
        <f t="shared" si="122"/>
        <v>33333.6</v>
      </c>
      <c r="I581" s="22"/>
    </row>
    <row r="582" spans="1:9" s="9" customFormat="1" ht="12.75">
      <c r="A582" s="17" t="s">
        <v>1107</v>
      </c>
      <c r="B582" s="27" t="s">
        <v>18</v>
      </c>
      <c r="C582" s="17" t="s">
        <v>586</v>
      </c>
      <c r="D582" s="17" t="s">
        <v>23</v>
      </c>
      <c r="E582" s="78" t="s">
        <v>38</v>
      </c>
      <c r="F582" s="70">
        <f t="shared" si="122"/>
        <v>33333.6</v>
      </c>
      <c r="G582" s="27">
        <f t="shared" si="122"/>
        <v>33333.6</v>
      </c>
      <c r="H582" s="27">
        <f t="shared" si="122"/>
        <v>33333.6</v>
      </c>
      <c r="I582" s="30"/>
    </row>
    <row r="583" spans="1:9" s="10" customFormat="1" ht="12.75">
      <c r="A583" s="17" t="s">
        <v>1108</v>
      </c>
      <c r="B583" s="27" t="s">
        <v>39</v>
      </c>
      <c r="C583" s="17" t="s">
        <v>586</v>
      </c>
      <c r="D583" s="17" t="s">
        <v>40</v>
      </c>
      <c r="E583" s="78" t="s">
        <v>38</v>
      </c>
      <c r="F583" s="70">
        <v>33333.6</v>
      </c>
      <c r="G583" s="27">
        <v>33333.6</v>
      </c>
      <c r="H583" s="27">
        <v>33333.6</v>
      </c>
      <c r="I583" s="22"/>
    </row>
    <row r="584" spans="1:9" s="10" customFormat="1" ht="135.75" customHeight="1">
      <c r="A584" s="17" t="s">
        <v>1109</v>
      </c>
      <c r="B584" s="27" t="s">
        <v>789</v>
      </c>
      <c r="C584" s="17" t="s">
        <v>587</v>
      </c>
      <c r="D584" s="17"/>
      <c r="E584" s="78"/>
      <c r="F584" s="70">
        <f aca="true" t="shared" si="123" ref="F584:H585">SUM(F585)</f>
        <v>26989.9</v>
      </c>
      <c r="G584" s="27">
        <f t="shared" si="123"/>
        <v>2290.8</v>
      </c>
      <c r="H584" s="27">
        <f t="shared" si="123"/>
        <v>2290.8</v>
      </c>
      <c r="I584" s="22"/>
    </row>
    <row r="585" spans="1:9" s="10" customFormat="1" ht="12.75">
      <c r="A585" s="17" t="s">
        <v>1110</v>
      </c>
      <c r="B585" s="27" t="s">
        <v>18</v>
      </c>
      <c r="C585" s="17" t="s">
        <v>587</v>
      </c>
      <c r="D585" s="17" t="s">
        <v>23</v>
      </c>
      <c r="E585" s="78" t="s">
        <v>38</v>
      </c>
      <c r="F585" s="70">
        <f t="shared" si="123"/>
        <v>26989.9</v>
      </c>
      <c r="G585" s="27">
        <f t="shared" si="123"/>
        <v>2290.8</v>
      </c>
      <c r="H585" s="27">
        <f t="shared" si="123"/>
        <v>2290.8</v>
      </c>
      <c r="I585" s="22"/>
    </row>
    <row r="586" spans="1:9" s="10" customFormat="1" ht="12.75">
      <c r="A586" s="17" t="s">
        <v>1111</v>
      </c>
      <c r="B586" s="27" t="s">
        <v>39</v>
      </c>
      <c r="C586" s="17" t="s">
        <v>587</v>
      </c>
      <c r="D586" s="17" t="s">
        <v>40</v>
      </c>
      <c r="E586" s="78" t="s">
        <v>38</v>
      </c>
      <c r="F586" s="70">
        <v>26989.9</v>
      </c>
      <c r="G586" s="27">
        <v>2290.8</v>
      </c>
      <c r="H586" s="27">
        <v>2290.8</v>
      </c>
      <c r="I586" s="22"/>
    </row>
    <row r="587" spans="1:9" s="10" customFormat="1" ht="25.5">
      <c r="A587" s="17" t="s">
        <v>1112</v>
      </c>
      <c r="B587" s="23" t="s">
        <v>46</v>
      </c>
      <c r="C587" s="24" t="s">
        <v>588</v>
      </c>
      <c r="D587" s="24"/>
      <c r="E587" s="77"/>
      <c r="F587" s="69">
        <f aca="true" t="shared" si="124" ref="F587:H589">SUM(F588)</f>
        <v>0.9</v>
      </c>
      <c r="G587" s="25">
        <f t="shared" si="124"/>
        <v>50</v>
      </c>
      <c r="H587" s="25">
        <f t="shared" si="124"/>
        <v>50</v>
      </c>
      <c r="I587" s="22"/>
    </row>
    <row r="588" spans="1:9" s="10" customFormat="1" ht="63.75">
      <c r="A588" s="17" t="s">
        <v>1113</v>
      </c>
      <c r="B588" s="26" t="s">
        <v>47</v>
      </c>
      <c r="C588" s="17" t="s">
        <v>589</v>
      </c>
      <c r="D588" s="17"/>
      <c r="E588" s="78"/>
      <c r="F588" s="70">
        <f t="shared" si="124"/>
        <v>0.9</v>
      </c>
      <c r="G588" s="27">
        <f t="shared" si="124"/>
        <v>50</v>
      </c>
      <c r="H588" s="27">
        <f t="shared" si="124"/>
        <v>50</v>
      </c>
      <c r="I588" s="22"/>
    </row>
    <row r="589" spans="1:9" s="10" customFormat="1" ht="12.75">
      <c r="A589" s="17" t="s">
        <v>1114</v>
      </c>
      <c r="B589" s="27" t="s">
        <v>42</v>
      </c>
      <c r="C589" s="17" t="s">
        <v>589</v>
      </c>
      <c r="D589" s="17" t="s">
        <v>45</v>
      </c>
      <c r="E589" s="78" t="s">
        <v>41</v>
      </c>
      <c r="F589" s="70">
        <f t="shared" si="124"/>
        <v>0.9</v>
      </c>
      <c r="G589" s="27">
        <f t="shared" si="124"/>
        <v>50</v>
      </c>
      <c r="H589" s="27">
        <f t="shared" si="124"/>
        <v>50</v>
      </c>
      <c r="I589" s="22"/>
    </row>
    <row r="590" spans="1:9" s="10" customFormat="1" ht="12.75">
      <c r="A590" s="17" t="s">
        <v>1115</v>
      </c>
      <c r="B590" s="27" t="s">
        <v>43</v>
      </c>
      <c r="C590" s="17" t="s">
        <v>589</v>
      </c>
      <c r="D590" s="17" t="s">
        <v>44</v>
      </c>
      <c r="E590" s="78" t="s">
        <v>41</v>
      </c>
      <c r="F590" s="70">
        <v>0.9</v>
      </c>
      <c r="G590" s="27">
        <v>50</v>
      </c>
      <c r="H590" s="27">
        <v>50</v>
      </c>
      <c r="I590" s="22"/>
    </row>
    <row r="591" spans="1:9" s="10" customFormat="1" ht="38.25">
      <c r="A591" s="17" t="s">
        <v>1116</v>
      </c>
      <c r="B591" s="23" t="s">
        <v>51</v>
      </c>
      <c r="C591" s="24" t="s">
        <v>590</v>
      </c>
      <c r="D591" s="24"/>
      <c r="E591" s="77"/>
      <c r="F591" s="69">
        <f>F592+F601</f>
        <v>13042.899999999998</v>
      </c>
      <c r="G591" s="25">
        <f>G592</f>
        <v>13042.900000000001</v>
      </c>
      <c r="H591" s="25">
        <f>H592</f>
        <v>13042.900000000001</v>
      </c>
      <c r="I591" s="22"/>
    </row>
    <row r="592" spans="1:9" s="10" customFormat="1" ht="114.75">
      <c r="A592" s="17" t="s">
        <v>1117</v>
      </c>
      <c r="B592" s="26" t="s">
        <v>415</v>
      </c>
      <c r="C592" s="17" t="s">
        <v>591</v>
      </c>
      <c r="D592" s="17"/>
      <c r="E592" s="78"/>
      <c r="F592" s="70">
        <f>SUM(F593+F595+F599+F597)</f>
        <v>13039.599999999999</v>
      </c>
      <c r="G592" s="27">
        <f>SUM(G593+G595+G599)</f>
        <v>13042.900000000001</v>
      </c>
      <c r="H592" s="27">
        <f>SUM(H593+H595+H599)</f>
        <v>13042.900000000001</v>
      </c>
      <c r="I592" s="22"/>
    </row>
    <row r="593" spans="1:9" s="10" customFormat="1" ht="51">
      <c r="A593" s="17" t="s">
        <v>1118</v>
      </c>
      <c r="B593" s="45" t="s">
        <v>52</v>
      </c>
      <c r="C593" s="17" t="s">
        <v>591</v>
      </c>
      <c r="D593" s="17" t="s">
        <v>49</v>
      </c>
      <c r="E593" s="78" t="s">
        <v>334</v>
      </c>
      <c r="F593" s="70">
        <f>SUM(F594)</f>
        <v>12369.9</v>
      </c>
      <c r="G593" s="27">
        <f>SUM(G594)</f>
        <v>12439.2</v>
      </c>
      <c r="H593" s="27">
        <f>SUM(H594)</f>
        <v>12439.2</v>
      </c>
      <c r="I593" s="22"/>
    </row>
    <row r="594" spans="1:9" s="10" customFormat="1" ht="12.75">
      <c r="A594" s="17" t="s">
        <v>1119</v>
      </c>
      <c r="B594" s="27" t="s">
        <v>53</v>
      </c>
      <c r="C594" s="17" t="s">
        <v>591</v>
      </c>
      <c r="D594" s="17" t="s">
        <v>333</v>
      </c>
      <c r="E594" s="78" t="s">
        <v>334</v>
      </c>
      <c r="F594" s="71">
        <v>12369.9</v>
      </c>
      <c r="G594" s="28">
        <v>12439.2</v>
      </c>
      <c r="H594" s="28">
        <v>12439.2</v>
      </c>
      <c r="I594" s="22"/>
    </row>
    <row r="595" spans="1:9" s="10" customFormat="1" ht="25.5">
      <c r="A595" s="17" t="s">
        <v>1120</v>
      </c>
      <c r="B595" s="26" t="s">
        <v>20</v>
      </c>
      <c r="C595" s="17" t="s">
        <v>591</v>
      </c>
      <c r="D595" s="17" t="s">
        <v>15</v>
      </c>
      <c r="E595" s="78" t="s">
        <v>334</v>
      </c>
      <c r="F595" s="70">
        <f>SUM(F596)</f>
        <v>597.4</v>
      </c>
      <c r="G595" s="27">
        <f>SUM(G596)</f>
        <v>600.7</v>
      </c>
      <c r="H595" s="27">
        <f>SUM(H596)</f>
        <v>600.7</v>
      </c>
      <c r="I595" s="22"/>
    </row>
    <row r="596" spans="1:9" s="10" customFormat="1" ht="25.5">
      <c r="A596" s="17" t="s">
        <v>1121</v>
      </c>
      <c r="B596" s="26" t="s">
        <v>21</v>
      </c>
      <c r="C596" s="17" t="s">
        <v>591</v>
      </c>
      <c r="D596" s="17" t="s">
        <v>10</v>
      </c>
      <c r="E596" s="78" t="s">
        <v>334</v>
      </c>
      <c r="F596" s="71">
        <v>597.4</v>
      </c>
      <c r="G596" s="28">
        <v>600.7</v>
      </c>
      <c r="H596" s="28">
        <v>600.7</v>
      </c>
      <c r="I596" s="22"/>
    </row>
    <row r="597" spans="1:9" s="10" customFormat="1" ht="12.75">
      <c r="A597" s="17" t="s">
        <v>1122</v>
      </c>
      <c r="B597" s="53" t="s">
        <v>429</v>
      </c>
      <c r="C597" s="17" t="s">
        <v>591</v>
      </c>
      <c r="D597" s="51">
        <v>300</v>
      </c>
      <c r="E597" s="78" t="s">
        <v>334</v>
      </c>
      <c r="F597" s="70">
        <f>SUM(F598)</f>
        <v>69.3</v>
      </c>
      <c r="G597" s="27">
        <f>SUM(G598)</f>
        <v>0</v>
      </c>
      <c r="H597" s="27">
        <f>SUM(H598)</f>
        <v>0</v>
      </c>
      <c r="I597" s="22"/>
    </row>
    <row r="598" spans="1:9" s="10" customFormat="1" ht="25.5">
      <c r="A598" s="17" t="s">
        <v>1123</v>
      </c>
      <c r="B598" s="53" t="s">
        <v>362</v>
      </c>
      <c r="C598" s="17" t="s">
        <v>591</v>
      </c>
      <c r="D598" s="51" t="s">
        <v>363</v>
      </c>
      <c r="E598" s="78" t="s">
        <v>334</v>
      </c>
      <c r="F598" s="71">
        <v>69.3</v>
      </c>
      <c r="G598" s="28">
        <v>0</v>
      </c>
      <c r="H598" s="28">
        <v>0</v>
      </c>
      <c r="I598" s="22"/>
    </row>
    <row r="599" spans="1:9" s="10" customFormat="1" ht="12.75">
      <c r="A599" s="17" t="s">
        <v>1124</v>
      </c>
      <c r="B599" s="27" t="s">
        <v>323</v>
      </c>
      <c r="C599" s="17" t="s">
        <v>591</v>
      </c>
      <c r="D599" s="17" t="s">
        <v>326</v>
      </c>
      <c r="E599" s="78" t="s">
        <v>334</v>
      </c>
      <c r="F599" s="71">
        <f>F600</f>
        <v>3</v>
      </c>
      <c r="G599" s="28">
        <f>G600</f>
        <v>3</v>
      </c>
      <c r="H599" s="28">
        <f>H600</f>
        <v>3</v>
      </c>
      <c r="I599" s="22"/>
    </row>
    <row r="600" spans="1:9" s="10" customFormat="1" ht="12.75">
      <c r="A600" s="17" t="s">
        <v>1125</v>
      </c>
      <c r="B600" s="27" t="s">
        <v>324</v>
      </c>
      <c r="C600" s="17" t="s">
        <v>591</v>
      </c>
      <c r="D600" s="17" t="s">
        <v>327</v>
      </c>
      <c r="E600" s="78" t="s">
        <v>334</v>
      </c>
      <c r="F600" s="71">
        <v>3</v>
      </c>
      <c r="G600" s="28">
        <v>3</v>
      </c>
      <c r="H600" s="28">
        <v>3</v>
      </c>
      <c r="I600" s="22"/>
    </row>
    <row r="601" spans="1:9" s="10" customFormat="1" ht="51">
      <c r="A601" s="17" t="s">
        <v>1126</v>
      </c>
      <c r="B601" s="53" t="s">
        <v>1043</v>
      </c>
      <c r="C601" s="51">
        <v>1830077770</v>
      </c>
      <c r="D601" s="17"/>
      <c r="E601" s="78" t="s">
        <v>334</v>
      </c>
      <c r="F601" s="71">
        <f aca="true" t="shared" si="125" ref="F601:H602">SUM(F602)</f>
        <v>3.3</v>
      </c>
      <c r="G601" s="28">
        <f t="shared" si="125"/>
        <v>0</v>
      </c>
      <c r="H601" s="28">
        <f t="shared" si="125"/>
        <v>0</v>
      </c>
      <c r="I601" s="22"/>
    </row>
    <row r="602" spans="1:9" s="10" customFormat="1" ht="25.5">
      <c r="A602" s="17" t="s">
        <v>1127</v>
      </c>
      <c r="B602" s="26" t="s">
        <v>20</v>
      </c>
      <c r="C602" s="51">
        <v>1830077770</v>
      </c>
      <c r="D602" s="17" t="s">
        <v>15</v>
      </c>
      <c r="E602" s="78" t="s">
        <v>334</v>
      </c>
      <c r="F602" s="71">
        <f>SUM(F603)</f>
        <v>3.3</v>
      </c>
      <c r="G602" s="28">
        <f t="shared" si="125"/>
        <v>0</v>
      </c>
      <c r="H602" s="28">
        <f t="shared" si="125"/>
        <v>0</v>
      </c>
      <c r="I602" s="22"/>
    </row>
    <row r="603" spans="1:9" s="10" customFormat="1" ht="25.5">
      <c r="A603" s="17" t="s">
        <v>1128</v>
      </c>
      <c r="B603" s="26" t="s">
        <v>21</v>
      </c>
      <c r="C603" s="51">
        <v>1830077770</v>
      </c>
      <c r="D603" s="17" t="s">
        <v>10</v>
      </c>
      <c r="E603" s="78" t="s">
        <v>334</v>
      </c>
      <c r="F603" s="71">
        <v>3.3</v>
      </c>
      <c r="G603" s="28">
        <v>0</v>
      </c>
      <c r="H603" s="28">
        <v>0</v>
      </c>
      <c r="I603" s="22"/>
    </row>
    <row r="604" spans="1:9" s="10" customFormat="1" ht="25.5">
      <c r="A604" s="17" t="s">
        <v>1129</v>
      </c>
      <c r="B604" s="23" t="s">
        <v>743</v>
      </c>
      <c r="C604" s="24" t="s">
        <v>592</v>
      </c>
      <c r="D604" s="24"/>
      <c r="E604" s="77"/>
      <c r="F604" s="69">
        <f>SUM(F605)</f>
        <v>4481.1</v>
      </c>
      <c r="G604" s="25">
        <f>SUM(G605)</f>
        <v>4481.1</v>
      </c>
      <c r="H604" s="25">
        <f>SUM(H605)</f>
        <v>4481.1</v>
      </c>
      <c r="I604" s="22"/>
    </row>
    <row r="605" spans="1:9" s="10" customFormat="1" ht="63.75">
      <c r="A605" s="17" t="s">
        <v>1130</v>
      </c>
      <c r="B605" s="26" t="s">
        <v>336</v>
      </c>
      <c r="C605" s="17" t="s">
        <v>593</v>
      </c>
      <c r="D605" s="17"/>
      <c r="E605" s="78"/>
      <c r="F605" s="70">
        <f>F608+F610+F606</f>
        <v>4481.1</v>
      </c>
      <c r="G605" s="27">
        <f>G608+G610+G606</f>
        <v>4481.1</v>
      </c>
      <c r="H605" s="27">
        <f>H608+H610+H606</f>
        <v>4481.1</v>
      </c>
      <c r="I605" s="22"/>
    </row>
    <row r="606" spans="1:9" s="10" customFormat="1" ht="51">
      <c r="A606" s="17" t="s">
        <v>1131</v>
      </c>
      <c r="B606" s="27" t="s">
        <v>52</v>
      </c>
      <c r="C606" s="17" t="s">
        <v>593</v>
      </c>
      <c r="D606" s="17" t="s">
        <v>49</v>
      </c>
      <c r="E606" s="78" t="s">
        <v>48</v>
      </c>
      <c r="F606" s="70">
        <f>SUM(F607)</f>
        <v>4052.9</v>
      </c>
      <c r="G606" s="27">
        <f>SUM(G607)</f>
        <v>4052.9</v>
      </c>
      <c r="H606" s="27">
        <f>SUM(H607)</f>
        <v>4052.9</v>
      </c>
      <c r="I606" s="22"/>
    </row>
    <row r="607" spans="1:9" s="10" customFormat="1" ht="25.5">
      <c r="A607" s="17" t="s">
        <v>1132</v>
      </c>
      <c r="B607" s="27" t="s">
        <v>335</v>
      </c>
      <c r="C607" s="17" t="s">
        <v>593</v>
      </c>
      <c r="D607" s="17" t="s">
        <v>50</v>
      </c>
      <c r="E607" s="78" t="s">
        <v>48</v>
      </c>
      <c r="F607" s="70">
        <v>4052.9</v>
      </c>
      <c r="G607" s="27">
        <v>4052.9</v>
      </c>
      <c r="H607" s="27">
        <v>4052.9</v>
      </c>
      <c r="I607" s="22"/>
    </row>
    <row r="608" spans="1:9" s="10" customFormat="1" ht="25.5">
      <c r="A608" s="17" t="s">
        <v>1133</v>
      </c>
      <c r="B608" s="26" t="s">
        <v>20</v>
      </c>
      <c r="C608" s="17" t="s">
        <v>593</v>
      </c>
      <c r="D608" s="17" t="s">
        <v>15</v>
      </c>
      <c r="E608" s="78" t="s">
        <v>48</v>
      </c>
      <c r="F608" s="70">
        <f>SUM(F609)</f>
        <v>426.2</v>
      </c>
      <c r="G608" s="27">
        <f>SUM(G609)</f>
        <v>426.2</v>
      </c>
      <c r="H608" s="27">
        <f>SUM(H609)</f>
        <v>426.2</v>
      </c>
      <c r="I608" s="22"/>
    </row>
    <row r="609" spans="1:9" s="10" customFormat="1" ht="25.5">
      <c r="A609" s="17" t="s">
        <v>35</v>
      </c>
      <c r="B609" s="26" t="s">
        <v>21</v>
      </c>
      <c r="C609" s="17" t="s">
        <v>593</v>
      </c>
      <c r="D609" s="17" t="s">
        <v>10</v>
      </c>
      <c r="E609" s="78" t="s">
        <v>48</v>
      </c>
      <c r="F609" s="70">
        <v>426.2</v>
      </c>
      <c r="G609" s="27">
        <v>426.2</v>
      </c>
      <c r="H609" s="27">
        <v>426.2</v>
      </c>
      <c r="I609" s="22"/>
    </row>
    <row r="610" spans="1:9" s="10" customFormat="1" ht="12.75">
      <c r="A610" s="17" t="s">
        <v>1134</v>
      </c>
      <c r="B610" s="27" t="s">
        <v>323</v>
      </c>
      <c r="C610" s="17" t="s">
        <v>593</v>
      </c>
      <c r="D610" s="17" t="s">
        <v>326</v>
      </c>
      <c r="E610" s="78" t="s">
        <v>48</v>
      </c>
      <c r="F610" s="70">
        <f>SUM(F611)</f>
        <v>2</v>
      </c>
      <c r="G610" s="27">
        <f>SUM(G611)</f>
        <v>2</v>
      </c>
      <c r="H610" s="27">
        <f>SUM(H611)</f>
        <v>2</v>
      </c>
      <c r="I610" s="22"/>
    </row>
    <row r="611" spans="1:9" s="10" customFormat="1" ht="12.75">
      <c r="A611" s="17" t="s">
        <v>1135</v>
      </c>
      <c r="B611" s="27" t="s">
        <v>324</v>
      </c>
      <c r="C611" s="17" t="s">
        <v>593</v>
      </c>
      <c r="D611" s="17" t="s">
        <v>327</v>
      </c>
      <c r="E611" s="78" t="s">
        <v>48</v>
      </c>
      <c r="F611" s="70">
        <v>2</v>
      </c>
      <c r="G611" s="27">
        <v>2</v>
      </c>
      <c r="H611" s="27">
        <v>2</v>
      </c>
      <c r="I611" s="22"/>
    </row>
    <row r="612" spans="1:9" s="10" customFormat="1" ht="38.25">
      <c r="A612" s="17" t="s">
        <v>1136</v>
      </c>
      <c r="B612" s="19" t="s">
        <v>744</v>
      </c>
      <c r="C612" s="20" t="s">
        <v>594</v>
      </c>
      <c r="D612" s="20"/>
      <c r="E612" s="76"/>
      <c r="F612" s="73">
        <f>F613+F617+F624</f>
        <v>1950.3</v>
      </c>
      <c r="G612" s="39">
        <f>G613+G617+G624</f>
        <v>2320</v>
      </c>
      <c r="H612" s="39">
        <f>H613+H617+H624</f>
        <v>2110</v>
      </c>
      <c r="I612" s="22"/>
    </row>
    <row r="613" spans="1:9" s="10" customFormat="1" ht="25.5">
      <c r="A613" s="17" t="s">
        <v>1137</v>
      </c>
      <c r="B613" s="23" t="s">
        <v>311</v>
      </c>
      <c r="C613" s="24" t="s">
        <v>595</v>
      </c>
      <c r="D613" s="24"/>
      <c r="E613" s="77"/>
      <c r="F613" s="72">
        <f aca="true" t="shared" si="126" ref="F613:H615">F614</f>
        <v>170</v>
      </c>
      <c r="G613" s="37">
        <f t="shared" si="126"/>
        <v>170</v>
      </c>
      <c r="H613" s="37">
        <f t="shared" si="126"/>
        <v>0</v>
      </c>
      <c r="I613" s="22"/>
    </row>
    <row r="614" spans="1:9" s="10" customFormat="1" ht="89.25">
      <c r="A614" s="17" t="s">
        <v>1138</v>
      </c>
      <c r="B614" s="26" t="s">
        <v>745</v>
      </c>
      <c r="C614" s="17" t="s">
        <v>596</v>
      </c>
      <c r="D614" s="17"/>
      <c r="E614" s="78"/>
      <c r="F614" s="71">
        <f t="shared" si="126"/>
        <v>170</v>
      </c>
      <c r="G614" s="28">
        <f t="shared" si="126"/>
        <v>170</v>
      </c>
      <c r="H614" s="28">
        <f t="shared" si="126"/>
        <v>0</v>
      </c>
      <c r="I614" s="22"/>
    </row>
    <row r="615" spans="1:9" s="10" customFormat="1" ht="25.5">
      <c r="A615" s="17" t="s">
        <v>1139</v>
      </c>
      <c r="B615" s="26" t="s">
        <v>20</v>
      </c>
      <c r="C615" s="17" t="s">
        <v>596</v>
      </c>
      <c r="D615" s="17" t="s">
        <v>15</v>
      </c>
      <c r="E615" s="78" t="s">
        <v>334</v>
      </c>
      <c r="F615" s="71">
        <f t="shared" si="126"/>
        <v>170</v>
      </c>
      <c r="G615" s="28">
        <f t="shared" si="126"/>
        <v>170</v>
      </c>
      <c r="H615" s="28">
        <f t="shared" si="126"/>
        <v>0</v>
      </c>
      <c r="I615" s="22"/>
    </row>
    <row r="616" spans="1:9" s="10" customFormat="1" ht="25.5">
      <c r="A616" s="17" t="s">
        <v>1140</v>
      </c>
      <c r="B616" s="26" t="s">
        <v>21</v>
      </c>
      <c r="C616" s="17" t="s">
        <v>596</v>
      </c>
      <c r="D616" s="17" t="s">
        <v>10</v>
      </c>
      <c r="E616" s="78" t="s">
        <v>334</v>
      </c>
      <c r="F616" s="71">
        <v>170</v>
      </c>
      <c r="G616" s="28">
        <v>170</v>
      </c>
      <c r="H616" s="28">
        <v>0</v>
      </c>
      <c r="I616" s="22"/>
    </row>
    <row r="617" spans="1:9" s="10" customFormat="1" ht="25.5">
      <c r="A617" s="17" t="s">
        <v>1141</v>
      </c>
      <c r="B617" s="23" t="s">
        <v>398</v>
      </c>
      <c r="C617" s="24" t="s">
        <v>599</v>
      </c>
      <c r="D617" s="24"/>
      <c r="E617" s="77"/>
      <c r="F617" s="72">
        <f>F618+F621</f>
        <v>40</v>
      </c>
      <c r="G617" s="37">
        <f>G618+G621</f>
        <v>40</v>
      </c>
      <c r="H617" s="37">
        <f>H618+H621</f>
        <v>0</v>
      </c>
      <c r="I617" s="22"/>
    </row>
    <row r="618" spans="1:9" s="10" customFormat="1" ht="89.25">
      <c r="A618" s="17" t="s">
        <v>1142</v>
      </c>
      <c r="B618" s="26" t="s">
        <v>746</v>
      </c>
      <c r="C618" s="17" t="s">
        <v>602</v>
      </c>
      <c r="D618" s="17"/>
      <c r="E618" s="78"/>
      <c r="F618" s="71">
        <f aca="true" t="shared" si="127" ref="F618:H619">F619</f>
        <v>30</v>
      </c>
      <c r="G618" s="28">
        <f t="shared" si="127"/>
        <v>30</v>
      </c>
      <c r="H618" s="28">
        <f t="shared" si="127"/>
        <v>0</v>
      </c>
      <c r="I618" s="22"/>
    </row>
    <row r="619" spans="1:9" s="10" customFormat="1" ht="25.5">
      <c r="A619" s="17" t="s">
        <v>36</v>
      </c>
      <c r="B619" s="26" t="s">
        <v>20</v>
      </c>
      <c r="C619" s="17" t="s">
        <v>602</v>
      </c>
      <c r="D619" s="17" t="s">
        <v>15</v>
      </c>
      <c r="E619" s="78" t="s">
        <v>375</v>
      </c>
      <c r="F619" s="71">
        <f t="shared" si="127"/>
        <v>30</v>
      </c>
      <c r="G619" s="28">
        <f t="shared" si="127"/>
        <v>30</v>
      </c>
      <c r="H619" s="28">
        <f t="shared" si="127"/>
        <v>0</v>
      </c>
      <c r="I619" s="22"/>
    </row>
    <row r="620" spans="1:9" s="10" customFormat="1" ht="25.5">
      <c r="A620" s="17" t="s">
        <v>1143</v>
      </c>
      <c r="B620" s="26" t="s">
        <v>21</v>
      </c>
      <c r="C620" s="17" t="s">
        <v>602</v>
      </c>
      <c r="D620" s="17" t="s">
        <v>10</v>
      </c>
      <c r="E620" s="78" t="s">
        <v>375</v>
      </c>
      <c r="F620" s="71">
        <v>30</v>
      </c>
      <c r="G620" s="28">
        <v>30</v>
      </c>
      <c r="H620" s="28">
        <v>0</v>
      </c>
      <c r="I620" s="22"/>
    </row>
    <row r="621" spans="1:9" s="10" customFormat="1" ht="76.5">
      <c r="A621" s="17" t="s">
        <v>1144</v>
      </c>
      <c r="B621" s="26" t="s">
        <v>793</v>
      </c>
      <c r="C621" s="17" t="s">
        <v>603</v>
      </c>
      <c r="D621" s="17"/>
      <c r="E621" s="78"/>
      <c r="F621" s="71">
        <f aca="true" t="shared" si="128" ref="F621:H622">F622</f>
        <v>10</v>
      </c>
      <c r="G621" s="28">
        <f t="shared" si="128"/>
        <v>10</v>
      </c>
      <c r="H621" s="28">
        <f t="shared" si="128"/>
        <v>0</v>
      </c>
      <c r="I621" s="22"/>
    </row>
    <row r="622" spans="1:9" s="10" customFormat="1" ht="25.5">
      <c r="A622" s="17" t="s">
        <v>1145</v>
      </c>
      <c r="B622" s="26" t="s">
        <v>20</v>
      </c>
      <c r="C622" s="17" t="s">
        <v>603</v>
      </c>
      <c r="D622" s="17" t="s">
        <v>15</v>
      </c>
      <c r="E622" s="78" t="s">
        <v>375</v>
      </c>
      <c r="F622" s="71">
        <f t="shared" si="128"/>
        <v>10</v>
      </c>
      <c r="G622" s="28">
        <f t="shared" si="128"/>
        <v>10</v>
      </c>
      <c r="H622" s="28">
        <f t="shared" si="128"/>
        <v>0</v>
      </c>
      <c r="I622" s="22"/>
    </row>
    <row r="623" spans="1:9" s="10" customFormat="1" ht="25.5">
      <c r="A623" s="17" t="s">
        <v>1146</v>
      </c>
      <c r="B623" s="46" t="s">
        <v>21</v>
      </c>
      <c r="C623" s="17" t="s">
        <v>603</v>
      </c>
      <c r="D623" s="17" t="s">
        <v>10</v>
      </c>
      <c r="E623" s="78" t="s">
        <v>375</v>
      </c>
      <c r="F623" s="71">
        <v>10</v>
      </c>
      <c r="G623" s="28">
        <v>10</v>
      </c>
      <c r="H623" s="28">
        <v>0</v>
      </c>
      <c r="I623" s="22"/>
    </row>
    <row r="624" spans="1:9" s="10" customFormat="1" ht="25.5">
      <c r="A624" s="17" t="s">
        <v>1147</v>
      </c>
      <c r="B624" s="23" t="s">
        <v>743</v>
      </c>
      <c r="C624" s="24" t="s">
        <v>597</v>
      </c>
      <c r="D624" s="24"/>
      <c r="E624" s="77"/>
      <c r="F624" s="72">
        <f>F628+F625</f>
        <v>1740.3</v>
      </c>
      <c r="G624" s="37">
        <f>G628+G625</f>
        <v>2110</v>
      </c>
      <c r="H624" s="37">
        <f>H628+H625</f>
        <v>2110</v>
      </c>
      <c r="I624" s="22"/>
    </row>
    <row r="625" spans="1:9" s="10" customFormat="1" ht="25.5">
      <c r="A625" s="17" t="s">
        <v>1148</v>
      </c>
      <c r="B625" s="26" t="s">
        <v>601</v>
      </c>
      <c r="C625" s="17" t="s">
        <v>600</v>
      </c>
      <c r="D625" s="17"/>
      <c r="E625" s="78"/>
      <c r="F625" s="71">
        <f aca="true" t="shared" si="129" ref="F625:H626">SUM(F626)</f>
        <v>23.5</v>
      </c>
      <c r="G625" s="28">
        <f t="shared" si="129"/>
        <v>23.5</v>
      </c>
      <c r="H625" s="28">
        <f t="shared" si="129"/>
        <v>23.5</v>
      </c>
      <c r="I625" s="22"/>
    </row>
    <row r="626" spans="1:9" s="10" customFormat="1" ht="25.5">
      <c r="A626" s="17" t="s">
        <v>1149</v>
      </c>
      <c r="B626" s="26" t="s">
        <v>20</v>
      </c>
      <c r="C626" s="17" t="s">
        <v>600</v>
      </c>
      <c r="D626" s="17" t="s">
        <v>15</v>
      </c>
      <c r="E626" s="78" t="s">
        <v>334</v>
      </c>
      <c r="F626" s="71">
        <f t="shared" si="129"/>
        <v>23.5</v>
      </c>
      <c r="G626" s="28">
        <f t="shared" si="129"/>
        <v>23.5</v>
      </c>
      <c r="H626" s="28">
        <f t="shared" si="129"/>
        <v>23.5</v>
      </c>
      <c r="I626" s="22"/>
    </row>
    <row r="627" spans="1:9" s="10" customFormat="1" ht="25.5">
      <c r="A627" s="17" t="s">
        <v>1150</v>
      </c>
      <c r="B627" s="26" t="s">
        <v>21</v>
      </c>
      <c r="C627" s="17" t="s">
        <v>600</v>
      </c>
      <c r="D627" s="17" t="s">
        <v>10</v>
      </c>
      <c r="E627" s="78" t="s">
        <v>334</v>
      </c>
      <c r="F627" s="71">
        <v>23.5</v>
      </c>
      <c r="G627" s="28">
        <v>23.5</v>
      </c>
      <c r="H627" s="28">
        <v>23.5</v>
      </c>
      <c r="I627" s="22"/>
    </row>
    <row r="628" spans="1:9" s="10" customFormat="1" ht="63.75">
      <c r="A628" s="17" t="s">
        <v>1151</v>
      </c>
      <c r="B628" s="26" t="s">
        <v>747</v>
      </c>
      <c r="C628" s="17" t="s">
        <v>598</v>
      </c>
      <c r="D628" s="17"/>
      <c r="E628" s="78"/>
      <c r="F628" s="71">
        <f>F629+F631</f>
        <v>1716.8</v>
      </c>
      <c r="G628" s="28">
        <f>G629+G631</f>
        <v>2086.5</v>
      </c>
      <c r="H628" s="28">
        <f>H629+H631</f>
        <v>2086.5</v>
      </c>
      <c r="I628" s="22"/>
    </row>
    <row r="629" spans="1:9" s="10" customFormat="1" ht="51">
      <c r="A629" s="17" t="s">
        <v>1152</v>
      </c>
      <c r="B629" s="27" t="s">
        <v>52</v>
      </c>
      <c r="C629" s="17" t="s">
        <v>598</v>
      </c>
      <c r="D629" s="17" t="s">
        <v>49</v>
      </c>
      <c r="E629" s="78" t="s">
        <v>340</v>
      </c>
      <c r="F629" s="71">
        <f>F630</f>
        <v>1714.5</v>
      </c>
      <c r="G629" s="28">
        <f>G630</f>
        <v>2084.5</v>
      </c>
      <c r="H629" s="28">
        <f>H630</f>
        <v>2084.5</v>
      </c>
      <c r="I629" s="22"/>
    </row>
    <row r="630" spans="1:9" s="10" customFormat="1" ht="25.5">
      <c r="A630" s="17" t="s">
        <v>1153</v>
      </c>
      <c r="B630" s="27" t="s">
        <v>335</v>
      </c>
      <c r="C630" s="17" t="s">
        <v>598</v>
      </c>
      <c r="D630" s="17" t="s">
        <v>50</v>
      </c>
      <c r="E630" s="78" t="s">
        <v>340</v>
      </c>
      <c r="F630" s="71">
        <v>1714.5</v>
      </c>
      <c r="G630" s="28">
        <v>2084.5</v>
      </c>
      <c r="H630" s="28">
        <v>2084.5</v>
      </c>
      <c r="I630" s="22"/>
    </row>
    <row r="631" spans="1:9" s="10" customFormat="1" ht="25.5">
      <c r="A631" s="17" t="s">
        <v>1154</v>
      </c>
      <c r="B631" s="26" t="s">
        <v>20</v>
      </c>
      <c r="C631" s="17" t="s">
        <v>598</v>
      </c>
      <c r="D631" s="17" t="s">
        <v>15</v>
      </c>
      <c r="E631" s="78" t="s">
        <v>340</v>
      </c>
      <c r="F631" s="71">
        <f>F632</f>
        <v>2.3</v>
      </c>
      <c r="G631" s="28">
        <f>G632</f>
        <v>2</v>
      </c>
      <c r="H631" s="28">
        <f>H632</f>
        <v>2</v>
      </c>
      <c r="I631" s="22"/>
    </row>
    <row r="632" spans="1:9" s="10" customFormat="1" ht="25.5">
      <c r="A632" s="17" t="s">
        <v>1155</v>
      </c>
      <c r="B632" s="26" t="s">
        <v>21</v>
      </c>
      <c r="C632" s="17" t="s">
        <v>598</v>
      </c>
      <c r="D632" s="17" t="s">
        <v>10</v>
      </c>
      <c r="E632" s="78" t="s">
        <v>340</v>
      </c>
      <c r="F632" s="71">
        <v>2.3</v>
      </c>
      <c r="G632" s="28">
        <v>2</v>
      </c>
      <c r="H632" s="28">
        <v>2</v>
      </c>
      <c r="I632" s="22"/>
    </row>
    <row r="633" spans="1:9" s="10" customFormat="1" ht="12.75">
      <c r="A633" s="17" t="s">
        <v>1156</v>
      </c>
      <c r="B633" s="19" t="s">
        <v>318</v>
      </c>
      <c r="C633" s="47" t="s">
        <v>604</v>
      </c>
      <c r="D633" s="20"/>
      <c r="E633" s="76"/>
      <c r="F633" s="68">
        <f>SUM(F634)</f>
        <v>2618.8</v>
      </c>
      <c r="G633" s="21">
        <f>SUM(G634)</f>
        <v>2618.8</v>
      </c>
      <c r="H633" s="21">
        <f>SUM(H634)</f>
        <v>2618.8</v>
      </c>
      <c r="I633" s="22"/>
    </row>
    <row r="634" spans="1:9" s="10" customFormat="1" ht="25.5">
      <c r="A634" s="17" t="s">
        <v>1157</v>
      </c>
      <c r="B634" s="23" t="s">
        <v>319</v>
      </c>
      <c r="C634" s="48" t="s">
        <v>605</v>
      </c>
      <c r="D634" s="24"/>
      <c r="E634" s="77"/>
      <c r="F634" s="69">
        <f>F635+F638+F641+F646</f>
        <v>2618.8</v>
      </c>
      <c r="G634" s="25">
        <f>G635+G638+G641</f>
        <v>2618.8</v>
      </c>
      <c r="H634" s="25">
        <f>H635+H638+H641</f>
        <v>2618.8</v>
      </c>
      <c r="I634" s="22"/>
    </row>
    <row r="635" spans="1:9" s="10" customFormat="1" ht="38.25">
      <c r="A635" s="17" t="s">
        <v>1158</v>
      </c>
      <c r="B635" s="26" t="s">
        <v>320</v>
      </c>
      <c r="C635" s="49" t="s">
        <v>606</v>
      </c>
      <c r="D635" s="17"/>
      <c r="E635" s="78"/>
      <c r="F635" s="70">
        <f aca="true" t="shared" si="130" ref="F635:H636">F636</f>
        <v>982.8</v>
      </c>
      <c r="G635" s="27">
        <f t="shared" si="130"/>
        <v>982.8</v>
      </c>
      <c r="H635" s="27">
        <f t="shared" si="130"/>
        <v>982.8</v>
      </c>
      <c r="I635" s="22"/>
    </row>
    <row r="636" spans="1:9" s="10" customFormat="1" ht="51">
      <c r="A636" s="17" t="s">
        <v>1159</v>
      </c>
      <c r="B636" s="27" t="s">
        <v>52</v>
      </c>
      <c r="C636" s="49" t="s">
        <v>606</v>
      </c>
      <c r="D636" s="17" t="s">
        <v>49</v>
      </c>
      <c r="E636" s="78" t="s">
        <v>325</v>
      </c>
      <c r="F636" s="70">
        <f t="shared" si="130"/>
        <v>982.8</v>
      </c>
      <c r="G636" s="27">
        <f t="shared" si="130"/>
        <v>982.8</v>
      </c>
      <c r="H636" s="27">
        <f t="shared" si="130"/>
        <v>982.8</v>
      </c>
      <c r="I636" s="22"/>
    </row>
    <row r="637" spans="1:9" s="10" customFormat="1" ht="25.5">
      <c r="A637" s="17" t="s">
        <v>1160</v>
      </c>
      <c r="B637" s="27" t="s">
        <v>335</v>
      </c>
      <c r="C637" s="49" t="s">
        <v>606</v>
      </c>
      <c r="D637" s="17" t="s">
        <v>50</v>
      </c>
      <c r="E637" s="78" t="s">
        <v>325</v>
      </c>
      <c r="F637" s="70">
        <v>982.8</v>
      </c>
      <c r="G637" s="27">
        <v>982.8</v>
      </c>
      <c r="H637" s="27">
        <v>982.8</v>
      </c>
      <c r="I637" s="22"/>
    </row>
    <row r="638" spans="1:9" s="10" customFormat="1" ht="25.5">
      <c r="A638" s="17" t="s">
        <v>1161</v>
      </c>
      <c r="B638" s="26" t="s">
        <v>321</v>
      </c>
      <c r="C638" s="49" t="s">
        <v>607</v>
      </c>
      <c r="D638" s="17"/>
      <c r="E638" s="78"/>
      <c r="F638" s="70">
        <f aca="true" t="shared" si="131" ref="F638:H639">F639</f>
        <v>156</v>
      </c>
      <c r="G638" s="27">
        <f t="shared" si="131"/>
        <v>156</v>
      </c>
      <c r="H638" s="27">
        <f t="shared" si="131"/>
        <v>156</v>
      </c>
      <c r="I638" s="22"/>
    </row>
    <row r="639" spans="1:9" s="10" customFormat="1" ht="51">
      <c r="A639" s="17" t="s">
        <v>1162</v>
      </c>
      <c r="B639" s="27" t="s">
        <v>52</v>
      </c>
      <c r="C639" s="49" t="s">
        <v>607</v>
      </c>
      <c r="D639" s="17" t="s">
        <v>49</v>
      </c>
      <c r="E639" s="78" t="s">
        <v>325</v>
      </c>
      <c r="F639" s="70">
        <f t="shared" si="131"/>
        <v>156</v>
      </c>
      <c r="G639" s="27">
        <f t="shared" si="131"/>
        <v>156</v>
      </c>
      <c r="H639" s="27">
        <f t="shared" si="131"/>
        <v>156</v>
      </c>
      <c r="I639" s="22"/>
    </row>
    <row r="640" spans="1:9" s="10" customFormat="1" ht="25.5">
      <c r="A640" s="17" t="s">
        <v>1163</v>
      </c>
      <c r="B640" s="27" t="s">
        <v>335</v>
      </c>
      <c r="C640" s="49" t="s">
        <v>607</v>
      </c>
      <c r="D640" s="17" t="s">
        <v>50</v>
      </c>
      <c r="E640" s="78" t="s">
        <v>325</v>
      </c>
      <c r="F640" s="70">
        <v>156</v>
      </c>
      <c r="G640" s="27">
        <v>156</v>
      </c>
      <c r="H640" s="27">
        <v>156</v>
      </c>
      <c r="I640" s="22"/>
    </row>
    <row r="641" spans="1:9" s="10" customFormat="1" ht="38.25">
      <c r="A641" s="17" t="s">
        <v>1164</v>
      </c>
      <c r="B641" s="26" t="s">
        <v>322</v>
      </c>
      <c r="C641" s="49" t="s">
        <v>608</v>
      </c>
      <c r="D641" s="17"/>
      <c r="E641" s="78"/>
      <c r="F641" s="70">
        <f>F642+F644</f>
        <v>1477.5</v>
      </c>
      <c r="G641" s="27">
        <f>G642+G644</f>
        <v>1480</v>
      </c>
      <c r="H641" s="27">
        <f>H642+H644</f>
        <v>1480</v>
      </c>
      <c r="I641" s="22"/>
    </row>
    <row r="642" spans="1:9" s="10" customFormat="1" ht="51">
      <c r="A642" s="17" t="s">
        <v>1165</v>
      </c>
      <c r="B642" s="27" t="s">
        <v>52</v>
      </c>
      <c r="C642" s="49" t="s">
        <v>608</v>
      </c>
      <c r="D642" s="17" t="s">
        <v>49</v>
      </c>
      <c r="E642" s="78" t="s">
        <v>325</v>
      </c>
      <c r="F642" s="70">
        <f>F643</f>
        <v>1032</v>
      </c>
      <c r="G642" s="27">
        <f>G643</f>
        <v>1032</v>
      </c>
      <c r="H642" s="27">
        <f>H643</f>
        <v>1032</v>
      </c>
      <c r="I642" s="22"/>
    </row>
    <row r="643" spans="1:9" s="11" customFormat="1" ht="25.5">
      <c r="A643" s="17" t="s">
        <v>1166</v>
      </c>
      <c r="B643" s="27" t="s">
        <v>335</v>
      </c>
      <c r="C643" s="49" t="s">
        <v>608</v>
      </c>
      <c r="D643" s="17" t="s">
        <v>50</v>
      </c>
      <c r="E643" s="78" t="s">
        <v>325</v>
      </c>
      <c r="F643" s="70">
        <v>1032</v>
      </c>
      <c r="G643" s="27">
        <v>1032</v>
      </c>
      <c r="H643" s="27">
        <v>1032</v>
      </c>
      <c r="I643" s="29"/>
    </row>
    <row r="644" spans="1:9" s="9" customFormat="1" ht="25.5">
      <c r="A644" s="17" t="s">
        <v>1167</v>
      </c>
      <c r="B644" s="26" t="s">
        <v>20</v>
      </c>
      <c r="C644" s="49" t="s">
        <v>608</v>
      </c>
      <c r="D644" s="17" t="s">
        <v>15</v>
      </c>
      <c r="E644" s="78" t="s">
        <v>325</v>
      </c>
      <c r="F644" s="70">
        <f>F645</f>
        <v>445.5</v>
      </c>
      <c r="G644" s="27">
        <f>G645</f>
        <v>448</v>
      </c>
      <c r="H644" s="27">
        <f>H645</f>
        <v>448</v>
      </c>
      <c r="I644" s="30"/>
    </row>
    <row r="645" spans="1:9" s="9" customFormat="1" ht="25.5">
      <c r="A645" s="17" t="s">
        <v>1168</v>
      </c>
      <c r="B645" s="26" t="s">
        <v>21</v>
      </c>
      <c r="C645" s="49" t="s">
        <v>608</v>
      </c>
      <c r="D645" s="17" t="s">
        <v>10</v>
      </c>
      <c r="E645" s="78" t="s">
        <v>325</v>
      </c>
      <c r="F645" s="70">
        <v>445.5</v>
      </c>
      <c r="G645" s="27">
        <v>448</v>
      </c>
      <c r="H645" s="27">
        <v>448</v>
      </c>
      <c r="I645" s="30"/>
    </row>
    <row r="646" spans="1:9" s="9" customFormat="1" ht="51">
      <c r="A646" s="17" t="s">
        <v>1169</v>
      </c>
      <c r="B646" s="56" t="s">
        <v>1054</v>
      </c>
      <c r="C646" s="54">
        <v>9510077770</v>
      </c>
      <c r="D646" s="17"/>
      <c r="E646" s="78" t="s">
        <v>325</v>
      </c>
      <c r="F646" s="70">
        <f aca="true" t="shared" si="132" ref="F646:H647">SUM(F647)</f>
        <v>2.5</v>
      </c>
      <c r="G646" s="27">
        <f t="shared" si="132"/>
        <v>0</v>
      </c>
      <c r="H646" s="27">
        <f t="shared" si="132"/>
        <v>0</v>
      </c>
      <c r="I646" s="30"/>
    </row>
    <row r="647" spans="1:9" s="9" customFormat="1" ht="25.5">
      <c r="A647" s="17" t="s">
        <v>1170</v>
      </c>
      <c r="B647" s="26" t="s">
        <v>20</v>
      </c>
      <c r="C647" s="54">
        <v>9510077770</v>
      </c>
      <c r="D647" s="17" t="s">
        <v>15</v>
      </c>
      <c r="E647" s="78" t="s">
        <v>325</v>
      </c>
      <c r="F647" s="70">
        <f>SUM(F648)</f>
        <v>2.5</v>
      </c>
      <c r="G647" s="27">
        <f t="shared" si="132"/>
        <v>0</v>
      </c>
      <c r="H647" s="27">
        <f t="shared" si="132"/>
        <v>0</v>
      </c>
      <c r="I647" s="30"/>
    </row>
    <row r="648" spans="1:9" s="9" customFormat="1" ht="25.5">
      <c r="A648" s="17" t="s">
        <v>1171</v>
      </c>
      <c r="B648" s="26" t="s">
        <v>21</v>
      </c>
      <c r="C648" s="54">
        <v>9510077770</v>
      </c>
      <c r="D648" s="17" t="s">
        <v>10</v>
      </c>
      <c r="E648" s="78" t="s">
        <v>325</v>
      </c>
      <c r="F648" s="70">
        <v>2.5</v>
      </c>
      <c r="G648" s="27">
        <v>0</v>
      </c>
      <c r="H648" s="27">
        <v>0</v>
      </c>
      <c r="I648" s="30"/>
    </row>
    <row r="649" spans="1:9" s="9" customFormat="1" ht="25.5">
      <c r="A649" s="17" t="s">
        <v>1172</v>
      </c>
      <c r="B649" s="19" t="s">
        <v>337</v>
      </c>
      <c r="C649" s="47" t="s">
        <v>609</v>
      </c>
      <c r="D649" s="20"/>
      <c r="E649" s="76"/>
      <c r="F649" s="68">
        <f>F650+F697+F713</f>
        <v>27366.8</v>
      </c>
      <c r="G649" s="21">
        <f>G650+G697</f>
        <v>18356.4</v>
      </c>
      <c r="H649" s="21">
        <f>H650+H697</f>
        <v>18356.4</v>
      </c>
      <c r="I649" s="30"/>
    </row>
    <row r="650" spans="1:9" s="10" customFormat="1" ht="12.75">
      <c r="A650" s="17" t="s">
        <v>1173</v>
      </c>
      <c r="B650" s="23" t="s">
        <v>338</v>
      </c>
      <c r="C650" s="48" t="s">
        <v>610</v>
      </c>
      <c r="D650" s="24"/>
      <c r="E650" s="77"/>
      <c r="F650" s="72">
        <f>F651+F654+F660+F657+F669+F672+F675+F678+F681+F686+F689+F694</f>
        <v>23320.3</v>
      </c>
      <c r="G650" s="72">
        <f>G654+G660+G681+G651+G669+G689+G672+G686+G694+G657++G675+G678</f>
        <v>18171</v>
      </c>
      <c r="H650" s="72">
        <f>H654+H660+H681+H651+H669+H689+H672+H686+H694+H657++H675+H678</f>
        <v>18171</v>
      </c>
      <c r="I650" s="22"/>
    </row>
    <row r="651" spans="1:9" s="10" customFormat="1" ht="38.25">
      <c r="A651" s="17" t="s">
        <v>1174</v>
      </c>
      <c r="B651" s="26" t="s">
        <v>611</v>
      </c>
      <c r="C651" s="49" t="s">
        <v>612</v>
      </c>
      <c r="D651" s="17"/>
      <c r="E651" s="78"/>
      <c r="F651" s="71">
        <f aca="true" t="shared" si="133" ref="F651:H652">SUM(F652)</f>
        <v>982.8</v>
      </c>
      <c r="G651" s="28">
        <f t="shared" si="133"/>
        <v>982.8</v>
      </c>
      <c r="H651" s="28">
        <f t="shared" si="133"/>
        <v>982.8</v>
      </c>
      <c r="I651" s="22"/>
    </row>
    <row r="652" spans="1:9" s="10" customFormat="1" ht="51">
      <c r="A652" s="17" t="s">
        <v>1175</v>
      </c>
      <c r="B652" s="27" t="s">
        <v>52</v>
      </c>
      <c r="C652" s="49" t="s">
        <v>612</v>
      </c>
      <c r="D652" s="17" t="s">
        <v>49</v>
      </c>
      <c r="E652" s="78" t="s">
        <v>317</v>
      </c>
      <c r="F652" s="71">
        <f>SUM(F653)</f>
        <v>982.8</v>
      </c>
      <c r="G652" s="28">
        <f t="shared" si="133"/>
        <v>982.8</v>
      </c>
      <c r="H652" s="28">
        <f t="shared" si="133"/>
        <v>982.8</v>
      </c>
      <c r="I652" s="22"/>
    </row>
    <row r="653" spans="1:9" s="10" customFormat="1" ht="25.5">
      <c r="A653" s="17" t="s">
        <v>1176</v>
      </c>
      <c r="B653" s="27" t="s">
        <v>485</v>
      </c>
      <c r="C653" s="49" t="s">
        <v>612</v>
      </c>
      <c r="D653" s="17" t="s">
        <v>50</v>
      </c>
      <c r="E653" s="78" t="s">
        <v>317</v>
      </c>
      <c r="F653" s="71">
        <v>982.8</v>
      </c>
      <c r="G653" s="28">
        <v>982.8</v>
      </c>
      <c r="H653" s="28">
        <v>982.8</v>
      </c>
      <c r="I653" s="22"/>
    </row>
    <row r="654" spans="1:9" s="10" customFormat="1" ht="51">
      <c r="A654" s="17" t="s">
        <v>1177</v>
      </c>
      <c r="B654" s="26" t="s">
        <v>342</v>
      </c>
      <c r="C654" s="49" t="s">
        <v>616</v>
      </c>
      <c r="D654" s="17"/>
      <c r="E654" s="78"/>
      <c r="F654" s="70">
        <f aca="true" t="shared" si="134" ref="F654:H655">F655</f>
        <v>200</v>
      </c>
      <c r="G654" s="27">
        <f t="shared" si="134"/>
        <v>200</v>
      </c>
      <c r="H654" s="27">
        <f t="shared" si="134"/>
        <v>200</v>
      </c>
      <c r="I654" s="22"/>
    </row>
    <row r="655" spans="1:9" s="10" customFormat="1" ht="12.75">
      <c r="A655" s="17" t="s">
        <v>1178</v>
      </c>
      <c r="B655" s="27" t="s">
        <v>323</v>
      </c>
      <c r="C655" s="49" t="s">
        <v>616</v>
      </c>
      <c r="D655" s="17" t="s">
        <v>326</v>
      </c>
      <c r="E655" s="79" t="s">
        <v>344</v>
      </c>
      <c r="F655" s="70">
        <f t="shared" si="134"/>
        <v>200</v>
      </c>
      <c r="G655" s="27">
        <f t="shared" si="134"/>
        <v>200</v>
      </c>
      <c r="H655" s="27">
        <f t="shared" si="134"/>
        <v>200</v>
      </c>
      <c r="I655" s="22"/>
    </row>
    <row r="656" spans="1:9" s="10" customFormat="1" ht="12.75">
      <c r="A656" s="17" t="s">
        <v>1179</v>
      </c>
      <c r="B656" s="27" t="s">
        <v>343</v>
      </c>
      <c r="C656" s="49" t="s">
        <v>616</v>
      </c>
      <c r="D656" s="17" t="s">
        <v>345</v>
      </c>
      <c r="E656" s="78" t="s">
        <v>344</v>
      </c>
      <c r="F656" s="70">
        <v>200</v>
      </c>
      <c r="G656" s="27">
        <v>200</v>
      </c>
      <c r="H656" s="27">
        <v>200</v>
      </c>
      <c r="I656" s="22"/>
    </row>
    <row r="657" spans="1:9" s="10" customFormat="1" ht="89.25">
      <c r="A657" s="17" t="s">
        <v>1180</v>
      </c>
      <c r="B657" s="55" t="s">
        <v>1079</v>
      </c>
      <c r="C657" s="54" t="s">
        <v>1080</v>
      </c>
      <c r="D657" s="51"/>
      <c r="E657" s="79"/>
      <c r="F657" s="74">
        <f aca="true" t="shared" si="135" ref="F657:H658">SUM(F658)</f>
        <v>112.6</v>
      </c>
      <c r="G657" s="65">
        <f t="shared" si="135"/>
        <v>0</v>
      </c>
      <c r="H657" s="65">
        <f t="shared" si="135"/>
        <v>0</v>
      </c>
      <c r="I657" s="22"/>
    </row>
    <row r="658" spans="1:9" s="10" customFormat="1" ht="25.5">
      <c r="A658" s="17" t="s">
        <v>1181</v>
      </c>
      <c r="B658" s="26" t="s">
        <v>20</v>
      </c>
      <c r="C658" s="54" t="s">
        <v>1080</v>
      </c>
      <c r="D658" s="51" t="s">
        <v>15</v>
      </c>
      <c r="E658" s="79" t="s">
        <v>380</v>
      </c>
      <c r="F658" s="74">
        <v>112.6</v>
      </c>
      <c r="G658" s="65">
        <f t="shared" si="135"/>
        <v>0</v>
      </c>
      <c r="H658" s="65">
        <f>SUM(H659)</f>
        <v>0</v>
      </c>
      <c r="I658" s="22"/>
    </row>
    <row r="659" spans="1:9" s="10" customFormat="1" ht="25.5">
      <c r="A659" s="17" t="s">
        <v>1182</v>
      </c>
      <c r="B659" s="26" t="s">
        <v>21</v>
      </c>
      <c r="C659" s="54" t="s">
        <v>1080</v>
      </c>
      <c r="D659" s="51" t="s">
        <v>10</v>
      </c>
      <c r="E659" s="79" t="s">
        <v>381</v>
      </c>
      <c r="F659" s="75" t="s">
        <v>1081</v>
      </c>
      <c r="G659" s="27">
        <v>0</v>
      </c>
      <c r="H659" s="27">
        <v>0</v>
      </c>
      <c r="I659" s="22"/>
    </row>
    <row r="660" spans="1:9" s="11" customFormat="1" ht="38.25">
      <c r="A660" s="17" t="s">
        <v>1183</v>
      </c>
      <c r="B660" s="26" t="s">
        <v>339</v>
      </c>
      <c r="C660" s="49" t="s">
        <v>613</v>
      </c>
      <c r="D660" s="17"/>
      <c r="E660" s="78"/>
      <c r="F660" s="70">
        <f>F661+F663+F667+F665</f>
        <v>18658.9</v>
      </c>
      <c r="G660" s="27">
        <f>G661+G663+G667</f>
        <v>16498.2</v>
      </c>
      <c r="H660" s="27">
        <f>H661+H663+H667</f>
        <v>16498.2</v>
      </c>
      <c r="I660" s="31"/>
    </row>
    <row r="661" spans="1:9" s="10" customFormat="1" ht="51">
      <c r="A661" s="17" t="s">
        <v>1184</v>
      </c>
      <c r="B661" s="27" t="s">
        <v>52</v>
      </c>
      <c r="C661" s="49" t="s">
        <v>613</v>
      </c>
      <c r="D661" s="17" t="s">
        <v>49</v>
      </c>
      <c r="E661" s="78" t="s">
        <v>340</v>
      </c>
      <c r="F661" s="70">
        <f>SUM(F662)</f>
        <v>13083.5</v>
      </c>
      <c r="G661" s="27">
        <f>G662</f>
        <v>11233.7</v>
      </c>
      <c r="H661" s="27">
        <f>H662</f>
        <v>11233.7</v>
      </c>
      <c r="I661" s="22"/>
    </row>
    <row r="662" spans="1:9" s="10" customFormat="1" ht="25.5">
      <c r="A662" s="17" t="s">
        <v>1185</v>
      </c>
      <c r="B662" s="27" t="s">
        <v>335</v>
      </c>
      <c r="C662" s="49" t="s">
        <v>613</v>
      </c>
      <c r="D662" s="17" t="s">
        <v>50</v>
      </c>
      <c r="E662" s="78" t="s">
        <v>340</v>
      </c>
      <c r="F662" s="71">
        <v>13083.5</v>
      </c>
      <c r="G662" s="27">
        <v>11233.7</v>
      </c>
      <c r="H662" s="27">
        <v>11233.7</v>
      </c>
      <c r="I662" s="22"/>
    </row>
    <row r="663" spans="1:9" s="10" customFormat="1" ht="25.5">
      <c r="A663" s="17" t="s">
        <v>1186</v>
      </c>
      <c r="B663" s="26" t="s">
        <v>20</v>
      </c>
      <c r="C663" s="49" t="s">
        <v>613</v>
      </c>
      <c r="D663" s="17" t="s">
        <v>15</v>
      </c>
      <c r="E663" s="78" t="s">
        <v>340</v>
      </c>
      <c r="F663" s="70">
        <f>SUM(F664)</f>
        <v>5385.4</v>
      </c>
      <c r="G663" s="27">
        <f>G664</f>
        <v>5240.7</v>
      </c>
      <c r="H663" s="27">
        <f>H664</f>
        <v>5240.7</v>
      </c>
      <c r="I663" s="22"/>
    </row>
    <row r="664" spans="1:9" s="10" customFormat="1" ht="25.5">
      <c r="A664" s="17" t="s">
        <v>1187</v>
      </c>
      <c r="B664" s="26" t="s">
        <v>21</v>
      </c>
      <c r="C664" s="49" t="s">
        <v>613</v>
      </c>
      <c r="D664" s="17" t="s">
        <v>10</v>
      </c>
      <c r="E664" s="78" t="s">
        <v>340</v>
      </c>
      <c r="F664" s="71">
        <v>5385.4</v>
      </c>
      <c r="G664" s="28">
        <v>5240.7</v>
      </c>
      <c r="H664" s="28">
        <v>5240.7</v>
      </c>
      <c r="I664" s="22"/>
    </row>
    <row r="665" spans="1:9" s="10" customFormat="1" ht="12.75">
      <c r="A665" s="17" t="s">
        <v>1188</v>
      </c>
      <c r="B665" s="27" t="s">
        <v>429</v>
      </c>
      <c r="C665" s="49" t="s">
        <v>613</v>
      </c>
      <c r="D665" s="17" t="s">
        <v>430</v>
      </c>
      <c r="E665" s="78" t="s">
        <v>340</v>
      </c>
      <c r="F665" s="71">
        <v>29.3</v>
      </c>
      <c r="G665" s="28">
        <f>SUM(G666)</f>
        <v>0</v>
      </c>
      <c r="H665" s="28">
        <f>SUM(H666)</f>
        <v>0</v>
      </c>
      <c r="I665" s="22"/>
    </row>
    <row r="666" spans="1:9" s="10" customFormat="1" ht="25.5">
      <c r="A666" s="17" t="s">
        <v>1189</v>
      </c>
      <c r="B666" s="27" t="s">
        <v>362</v>
      </c>
      <c r="C666" s="49" t="s">
        <v>613</v>
      </c>
      <c r="D666" s="17" t="s">
        <v>363</v>
      </c>
      <c r="E666" s="78" t="s">
        <v>340</v>
      </c>
      <c r="F666" s="71">
        <v>29.3</v>
      </c>
      <c r="G666" s="28">
        <v>0</v>
      </c>
      <c r="H666" s="28">
        <v>0</v>
      </c>
      <c r="I666" s="22"/>
    </row>
    <row r="667" spans="1:9" s="9" customFormat="1" ht="12.75">
      <c r="A667" s="17" t="s">
        <v>1190</v>
      </c>
      <c r="B667" s="27" t="s">
        <v>323</v>
      </c>
      <c r="C667" s="49" t="s">
        <v>613</v>
      </c>
      <c r="D667" s="17" t="s">
        <v>326</v>
      </c>
      <c r="E667" s="78" t="s">
        <v>340</v>
      </c>
      <c r="F667" s="70">
        <f>SUM(F668)</f>
        <v>160.7</v>
      </c>
      <c r="G667" s="27">
        <f>G668</f>
        <v>23.8</v>
      </c>
      <c r="H667" s="27">
        <f>H668</f>
        <v>23.8</v>
      </c>
      <c r="I667" s="30"/>
    </row>
    <row r="668" spans="1:9" s="9" customFormat="1" ht="12.75">
      <c r="A668" s="17" t="s">
        <v>1191</v>
      </c>
      <c r="B668" s="27" t="s">
        <v>324</v>
      </c>
      <c r="C668" s="49" t="s">
        <v>613</v>
      </c>
      <c r="D668" s="17" t="s">
        <v>327</v>
      </c>
      <c r="E668" s="78" t="s">
        <v>340</v>
      </c>
      <c r="F668" s="71">
        <v>160.7</v>
      </c>
      <c r="G668" s="28">
        <v>23.8</v>
      </c>
      <c r="H668" s="28">
        <v>23.8</v>
      </c>
      <c r="I668" s="30"/>
    </row>
    <row r="669" spans="1:9" s="9" customFormat="1" ht="63.75">
      <c r="A669" s="17" t="s">
        <v>1192</v>
      </c>
      <c r="B669" s="27" t="s">
        <v>615</v>
      </c>
      <c r="C669" s="49" t="s">
        <v>614</v>
      </c>
      <c r="D669" s="17"/>
      <c r="E669" s="78"/>
      <c r="F669" s="71">
        <f aca="true" t="shared" si="136" ref="F669:H670">SUM(F670)</f>
        <v>349</v>
      </c>
      <c r="G669" s="28">
        <f t="shared" si="136"/>
        <v>0</v>
      </c>
      <c r="H669" s="28">
        <f t="shared" si="136"/>
        <v>0</v>
      </c>
      <c r="I669" s="30"/>
    </row>
    <row r="670" spans="1:9" s="9" customFormat="1" ht="51">
      <c r="A670" s="17" t="s">
        <v>1193</v>
      </c>
      <c r="B670" s="27" t="s">
        <v>52</v>
      </c>
      <c r="C670" s="49" t="s">
        <v>614</v>
      </c>
      <c r="D670" s="17" t="s">
        <v>49</v>
      </c>
      <c r="E670" s="78" t="s">
        <v>340</v>
      </c>
      <c r="F670" s="71">
        <f>SUM(F671)</f>
        <v>349</v>
      </c>
      <c r="G670" s="28">
        <f t="shared" si="136"/>
        <v>0</v>
      </c>
      <c r="H670" s="28">
        <f t="shared" si="136"/>
        <v>0</v>
      </c>
      <c r="I670" s="30"/>
    </row>
    <row r="671" spans="1:9" s="9" customFormat="1" ht="25.5">
      <c r="A671" s="17" t="s">
        <v>1194</v>
      </c>
      <c r="B671" s="27" t="s">
        <v>485</v>
      </c>
      <c r="C671" s="49" t="s">
        <v>614</v>
      </c>
      <c r="D671" s="17" t="s">
        <v>50</v>
      </c>
      <c r="E671" s="78" t="s">
        <v>340</v>
      </c>
      <c r="F671" s="71">
        <v>349</v>
      </c>
      <c r="G671" s="28">
        <v>0</v>
      </c>
      <c r="H671" s="28">
        <v>0</v>
      </c>
      <c r="I671" s="30"/>
    </row>
    <row r="672" spans="1:9" s="9" customFormat="1" ht="63.75">
      <c r="A672" s="17" t="s">
        <v>1195</v>
      </c>
      <c r="B672" s="52" t="s">
        <v>1056</v>
      </c>
      <c r="C672" s="49" t="s">
        <v>1055</v>
      </c>
      <c r="D672" s="17"/>
      <c r="E672" s="78"/>
      <c r="F672" s="71">
        <f aca="true" t="shared" si="137" ref="F672:H673">SUM(F673)</f>
        <v>20</v>
      </c>
      <c r="G672" s="28">
        <f t="shared" si="137"/>
        <v>0</v>
      </c>
      <c r="H672" s="28">
        <f t="shared" si="137"/>
        <v>0</v>
      </c>
      <c r="I672" s="30"/>
    </row>
    <row r="673" spans="1:9" s="9" customFormat="1" ht="51">
      <c r="A673" s="17" t="s">
        <v>1196</v>
      </c>
      <c r="B673" s="27" t="s">
        <v>52</v>
      </c>
      <c r="C673" s="49" t="s">
        <v>1055</v>
      </c>
      <c r="D673" s="17" t="s">
        <v>49</v>
      </c>
      <c r="E673" s="78" t="s">
        <v>340</v>
      </c>
      <c r="F673" s="71">
        <f>SUM(F674)</f>
        <v>20</v>
      </c>
      <c r="G673" s="28">
        <f t="shared" si="137"/>
        <v>0</v>
      </c>
      <c r="H673" s="28">
        <f t="shared" si="137"/>
        <v>0</v>
      </c>
      <c r="I673" s="30"/>
    </row>
    <row r="674" spans="1:9" s="9" customFormat="1" ht="25.5">
      <c r="A674" s="17" t="s">
        <v>1197</v>
      </c>
      <c r="B674" s="27" t="s">
        <v>485</v>
      </c>
      <c r="C674" s="49" t="s">
        <v>1055</v>
      </c>
      <c r="D674" s="17" t="s">
        <v>50</v>
      </c>
      <c r="E674" s="78" t="s">
        <v>340</v>
      </c>
      <c r="F674" s="71">
        <v>20</v>
      </c>
      <c r="G674" s="28">
        <v>0</v>
      </c>
      <c r="H674" s="28">
        <v>0</v>
      </c>
      <c r="I674" s="30"/>
    </row>
    <row r="675" spans="1:9" s="9" customFormat="1" ht="51">
      <c r="A675" s="17" t="s">
        <v>1198</v>
      </c>
      <c r="B675" s="53" t="s">
        <v>1249</v>
      </c>
      <c r="C675" s="51" t="s">
        <v>1248</v>
      </c>
      <c r="D675" s="51"/>
      <c r="E675" s="78"/>
      <c r="F675" s="71">
        <f aca="true" t="shared" si="138" ref="F675:H676">SUM(F676)</f>
        <v>311.8</v>
      </c>
      <c r="G675" s="71">
        <f t="shared" si="138"/>
        <v>0</v>
      </c>
      <c r="H675" s="71">
        <f t="shared" si="138"/>
        <v>0</v>
      </c>
      <c r="I675" s="30"/>
    </row>
    <row r="676" spans="1:9" s="9" customFormat="1" ht="25.5">
      <c r="A676" s="17" t="s">
        <v>1199</v>
      </c>
      <c r="B676" s="53" t="s">
        <v>379</v>
      </c>
      <c r="C676" s="51" t="s">
        <v>1248</v>
      </c>
      <c r="D676" s="51" t="s">
        <v>35</v>
      </c>
      <c r="E676" s="79" t="s">
        <v>380</v>
      </c>
      <c r="F676" s="71">
        <f>SUM(F677)</f>
        <v>311.8</v>
      </c>
      <c r="G676" s="71">
        <f t="shared" si="138"/>
        <v>0</v>
      </c>
      <c r="H676" s="71">
        <f t="shared" si="138"/>
        <v>0</v>
      </c>
      <c r="I676" s="30"/>
    </row>
    <row r="677" spans="1:9" s="9" customFormat="1" ht="12.75">
      <c r="A677" s="17" t="s">
        <v>1200</v>
      </c>
      <c r="B677" s="53" t="s">
        <v>37</v>
      </c>
      <c r="C677" s="51" t="s">
        <v>1248</v>
      </c>
      <c r="D677" s="51" t="s">
        <v>36</v>
      </c>
      <c r="E677" s="79" t="s">
        <v>1001</v>
      </c>
      <c r="F677" s="71">
        <v>311.8</v>
      </c>
      <c r="G677" s="28">
        <v>0</v>
      </c>
      <c r="H677" s="28">
        <v>0</v>
      </c>
      <c r="I677" s="30"/>
    </row>
    <row r="678" spans="1:9" s="9" customFormat="1" ht="76.5">
      <c r="A678" s="17" t="s">
        <v>1201</v>
      </c>
      <c r="B678" s="53" t="s">
        <v>1250</v>
      </c>
      <c r="C678" s="51" t="s">
        <v>1251</v>
      </c>
      <c r="D678" s="51"/>
      <c r="E678" s="79"/>
      <c r="F678" s="71">
        <f aca="true" t="shared" si="139" ref="F678:H679">SUM(F679)</f>
        <v>1598.9</v>
      </c>
      <c r="G678" s="71">
        <f t="shared" si="139"/>
        <v>0</v>
      </c>
      <c r="H678" s="71">
        <f t="shared" si="139"/>
        <v>0</v>
      </c>
      <c r="I678" s="30"/>
    </row>
    <row r="679" spans="1:9" s="9" customFormat="1" ht="25.5">
      <c r="A679" s="17" t="s">
        <v>1202</v>
      </c>
      <c r="B679" s="53" t="s">
        <v>379</v>
      </c>
      <c r="C679" s="51" t="s">
        <v>1251</v>
      </c>
      <c r="D679" s="51" t="s">
        <v>35</v>
      </c>
      <c r="E679" s="79" t="s">
        <v>1252</v>
      </c>
      <c r="F679" s="71">
        <f t="shared" si="139"/>
        <v>1598.9</v>
      </c>
      <c r="G679" s="71">
        <f t="shared" si="139"/>
        <v>0</v>
      </c>
      <c r="H679" s="71">
        <f t="shared" si="139"/>
        <v>0</v>
      </c>
      <c r="I679" s="30"/>
    </row>
    <row r="680" spans="1:9" s="9" customFormat="1" ht="12.75">
      <c r="A680" s="17" t="s">
        <v>1203</v>
      </c>
      <c r="B680" s="53" t="s">
        <v>37</v>
      </c>
      <c r="C680" s="51" t="s">
        <v>1251</v>
      </c>
      <c r="D680" s="51" t="s">
        <v>36</v>
      </c>
      <c r="E680" s="79" t="s">
        <v>404</v>
      </c>
      <c r="F680" s="71">
        <v>1598.9</v>
      </c>
      <c r="G680" s="28">
        <v>0</v>
      </c>
      <c r="H680" s="28">
        <v>0</v>
      </c>
      <c r="I680" s="30"/>
    </row>
    <row r="681" spans="1:9" s="9" customFormat="1" ht="76.5">
      <c r="A681" s="17" t="s">
        <v>1204</v>
      </c>
      <c r="B681" s="27" t="s">
        <v>619</v>
      </c>
      <c r="C681" s="49" t="s">
        <v>617</v>
      </c>
      <c r="D681" s="17"/>
      <c r="E681" s="78"/>
      <c r="F681" s="71">
        <f>F682+F684</f>
        <v>22.3</v>
      </c>
      <c r="G681" s="71">
        <f>G682+G684</f>
        <v>22.3</v>
      </c>
      <c r="H681" s="71">
        <f>H682+H684</f>
        <v>22.3</v>
      </c>
      <c r="I681" s="30"/>
    </row>
    <row r="682" spans="1:9" s="6" customFormat="1" ht="51">
      <c r="A682" s="17" t="s">
        <v>1205</v>
      </c>
      <c r="B682" s="27" t="s">
        <v>52</v>
      </c>
      <c r="C682" s="49" t="s">
        <v>617</v>
      </c>
      <c r="D682" s="17" t="s">
        <v>49</v>
      </c>
      <c r="E682" s="78" t="s">
        <v>334</v>
      </c>
      <c r="F682" s="71">
        <f>F683</f>
        <v>17.1</v>
      </c>
      <c r="G682" s="28">
        <f>G683</f>
        <v>17.1</v>
      </c>
      <c r="H682" s="28">
        <f>H683</f>
        <v>17.1</v>
      </c>
      <c r="I682" s="31"/>
    </row>
    <row r="683" spans="1:9" s="11" customFormat="1" ht="25.5">
      <c r="A683" s="17" t="s">
        <v>1206</v>
      </c>
      <c r="B683" s="27" t="s">
        <v>335</v>
      </c>
      <c r="C683" s="49" t="s">
        <v>617</v>
      </c>
      <c r="D683" s="17" t="s">
        <v>50</v>
      </c>
      <c r="E683" s="78" t="s">
        <v>334</v>
      </c>
      <c r="F683" s="71">
        <v>17.1</v>
      </c>
      <c r="G683" s="28">
        <v>17.1</v>
      </c>
      <c r="H683" s="28">
        <v>17.1</v>
      </c>
      <c r="I683" s="31"/>
    </row>
    <row r="684" spans="1:9" s="10" customFormat="1" ht="25.5">
      <c r="A684" s="17" t="s">
        <v>1207</v>
      </c>
      <c r="B684" s="26" t="s">
        <v>20</v>
      </c>
      <c r="C684" s="49" t="s">
        <v>617</v>
      </c>
      <c r="D684" s="17" t="s">
        <v>15</v>
      </c>
      <c r="E684" s="78" t="s">
        <v>334</v>
      </c>
      <c r="F684" s="71">
        <f>F685</f>
        <v>5.2</v>
      </c>
      <c r="G684" s="28">
        <f>G685</f>
        <v>5.2</v>
      </c>
      <c r="H684" s="28">
        <f>H685</f>
        <v>5.2</v>
      </c>
      <c r="I684" s="22"/>
    </row>
    <row r="685" spans="1:9" s="10" customFormat="1" ht="40.5" customHeight="1">
      <c r="A685" s="17" t="s">
        <v>1208</v>
      </c>
      <c r="B685" s="26" t="s">
        <v>21</v>
      </c>
      <c r="C685" s="49" t="s">
        <v>617</v>
      </c>
      <c r="D685" s="17" t="s">
        <v>10</v>
      </c>
      <c r="E685" s="78" t="s">
        <v>334</v>
      </c>
      <c r="F685" s="71">
        <v>5.2</v>
      </c>
      <c r="G685" s="28">
        <v>5.2</v>
      </c>
      <c r="H685" s="28">
        <v>5.2</v>
      </c>
      <c r="I685" s="22"/>
    </row>
    <row r="686" spans="1:9" s="10" customFormat="1" ht="72" customHeight="1">
      <c r="A686" s="17" t="s">
        <v>1209</v>
      </c>
      <c r="B686" s="55" t="s">
        <v>1058</v>
      </c>
      <c r="C686" s="49" t="s">
        <v>1057</v>
      </c>
      <c r="D686" s="17"/>
      <c r="E686" s="78"/>
      <c r="F686" s="71">
        <f aca="true" t="shared" si="140" ref="F686:H687">SUM(F687)</f>
        <v>88.6</v>
      </c>
      <c r="G686" s="28">
        <f t="shared" si="140"/>
        <v>0</v>
      </c>
      <c r="H686" s="28">
        <f t="shared" si="140"/>
        <v>0</v>
      </c>
      <c r="I686" s="22"/>
    </row>
    <row r="687" spans="1:9" s="10" customFormat="1" ht="40.5" customHeight="1">
      <c r="A687" s="17" t="s">
        <v>1210</v>
      </c>
      <c r="B687" s="26" t="s">
        <v>20</v>
      </c>
      <c r="C687" s="49" t="s">
        <v>1057</v>
      </c>
      <c r="D687" s="17" t="s">
        <v>15</v>
      </c>
      <c r="E687" s="78" t="s">
        <v>340</v>
      </c>
      <c r="F687" s="71">
        <f>SUM(F688)</f>
        <v>88.6</v>
      </c>
      <c r="G687" s="28">
        <f t="shared" si="140"/>
        <v>0</v>
      </c>
      <c r="H687" s="28">
        <f t="shared" si="140"/>
        <v>0</v>
      </c>
      <c r="I687" s="22"/>
    </row>
    <row r="688" spans="1:9" s="10" customFormat="1" ht="40.5" customHeight="1">
      <c r="A688" s="17" t="s">
        <v>1211</v>
      </c>
      <c r="B688" s="26" t="s">
        <v>21</v>
      </c>
      <c r="C688" s="49" t="s">
        <v>1057</v>
      </c>
      <c r="D688" s="17" t="s">
        <v>10</v>
      </c>
      <c r="E688" s="78" t="s">
        <v>340</v>
      </c>
      <c r="F688" s="71">
        <v>88.6</v>
      </c>
      <c r="G688" s="28">
        <v>0</v>
      </c>
      <c r="H688" s="28">
        <v>0</v>
      </c>
      <c r="I688" s="22"/>
    </row>
    <row r="689" spans="1:9" s="10" customFormat="1" ht="76.5" customHeight="1">
      <c r="A689" s="17" t="s">
        <v>1212</v>
      </c>
      <c r="B689" s="26" t="s">
        <v>354</v>
      </c>
      <c r="C689" s="49" t="s">
        <v>618</v>
      </c>
      <c r="D689" s="17"/>
      <c r="E689" s="78"/>
      <c r="F689" s="71">
        <f>SUM(F690+F692)</f>
        <v>467.7</v>
      </c>
      <c r="G689" s="28">
        <f>SUM(G690+G692)</f>
        <v>467.7</v>
      </c>
      <c r="H689" s="28">
        <f>SUM(H690+H692)</f>
        <v>467.7</v>
      </c>
      <c r="I689" s="22"/>
    </row>
    <row r="690" spans="1:9" s="10" customFormat="1" ht="59.25" customHeight="1">
      <c r="A690" s="17" t="s">
        <v>1213</v>
      </c>
      <c r="B690" s="27" t="s">
        <v>52</v>
      </c>
      <c r="C690" s="49" t="s">
        <v>618</v>
      </c>
      <c r="D690" s="17" t="s">
        <v>49</v>
      </c>
      <c r="E690" s="78" t="s">
        <v>334</v>
      </c>
      <c r="F690" s="71">
        <f>SUM(F691)</f>
        <v>416.8</v>
      </c>
      <c r="G690" s="28">
        <f>SUM(G691)</f>
        <v>416.8</v>
      </c>
      <c r="H690" s="28">
        <f>SUM(H691)</f>
        <v>416.8</v>
      </c>
      <c r="I690" s="22"/>
    </row>
    <row r="691" spans="1:9" s="10" customFormat="1" ht="39.75" customHeight="1">
      <c r="A691" s="17" t="s">
        <v>1214</v>
      </c>
      <c r="B691" s="27" t="s">
        <v>485</v>
      </c>
      <c r="C691" s="49" t="s">
        <v>618</v>
      </c>
      <c r="D691" s="17" t="s">
        <v>50</v>
      </c>
      <c r="E691" s="78" t="s">
        <v>334</v>
      </c>
      <c r="F691" s="71">
        <v>416.8</v>
      </c>
      <c r="G691" s="28">
        <v>416.8</v>
      </c>
      <c r="H691" s="28">
        <v>416.8</v>
      </c>
      <c r="I691" s="22"/>
    </row>
    <row r="692" spans="1:9" s="10" customFormat="1" ht="32.25" customHeight="1">
      <c r="A692" s="17" t="s">
        <v>1215</v>
      </c>
      <c r="B692" s="26" t="s">
        <v>20</v>
      </c>
      <c r="C692" s="49" t="s">
        <v>618</v>
      </c>
      <c r="D692" s="17" t="s">
        <v>15</v>
      </c>
      <c r="E692" s="78" t="s">
        <v>334</v>
      </c>
      <c r="F692" s="71">
        <f>SUM(F693)</f>
        <v>50.9</v>
      </c>
      <c r="G692" s="28">
        <f>SUM(G693)</f>
        <v>50.9</v>
      </c>
      <c r="H692" s="28">
        <f>SUM(H693)</f>
        <v>50.9</v>
      </c>
      <c r="I692" s="22"/>
    </row>
    <row r="693" spans="1:9" s="10" customFormat="1" ht="36.75" customHeight="1">
      <c r="A693" s="17" t="s">
        <v>1216</v>
      </c>
      <c r="B693" s="26" t="s">
        <v>21</v>
      </c>
      <c r="C693" s="49" t="s">
        <v>618</v>
      </c>
      <c r="D693" s="17" t="s">
        <v>10</v>
      </c>
      <c r="E693" s="78" t="s">
        <v>334</v>
      </c>
      <c r="F693" s="71">
        <v>50.9</v>
      </c>
      <c r="G693" s="28">
        <v>50.9</v>
      </c>
      <c r="H693" s="28">
        <v>50.9</v>
      </c>
      <c r="I693" s="22"/>
    </row>
    <row r="694" spans="1:9" s="10" customFormat="1" ht="36.75" customHeight="1">
      <c r="A694" s="17" t="s">
        <v>1217</v>
      </c>
      <c r="B694" s="53" t="s">
        <v>1059</v>
      </c>
      <c r="C694" s="54">
        <v>9610077770</v>
      </c>
      <c r="D694" s="17"/>
      <c r="E694" s="78"/>
      <c r="F694" s="71">
        <f aca="true" t="shared" si="141" ref="F694:H695">SUM(F695)</f>
        <v>507.7</v>
      </c>
      <c r="G694" s="28">
        <f t="shared" si="141"/>
        <v>0</v>
      </c>
      <c r="H694" s="28">
        <f t="shared" si="141"/>
        <v>0</v>
      </c>
      <c r="I694" s="22"/>
    </row>
    <row r="695" spans="1:9" s="10" customFormat="1" ht="36.75" customHeight="1">
      <c r="A695" s="17" t="s">
        <v>1218</v>
      </c>
      <c r="B695" s="26" t="s">
        <v>20</v>
      </c>
      <c r="C695" s="54">
        <v>9610077770</v>
      </c>
      <c r="D695" s="17" t="s">
        <v>15</v>
      </c>
      <c r="E695" s="78" t="s">
        <v>340</v>
      </c>
      <c r="F695" s="71">
        <f>SUM(F696)</f>
        <v>507.7</v>
      </c>
      <c r="G695" s="28">
        <f t="shared" si="141"/>
        <v>0</v>
      </c>
      <c r="H695" s="28">
        <f t="shared" si="141"/>
        <v>0</v>
      </c>
      <c r="I695" s="22"/>
    </row>
    <row r="696" spans="1:9" s="10" customFormat="1" ht="36.75" customHeight="1">
      <c r="A696" s="17" t="s">
        <v>1219</v>
      </c>
      <c r="B696" s="26" t="s">
        <v>21</v>
      </c>
      <c r="C696" s="54">
        <v>9610077770</v>
      </c>
      <c r="D696" s="17" t="s">
        <v>10</v>
      </c>
      <c r="E696" s="78" t="s">
        <v>340</v>
      </c>
      <c r="F696" s="71">
        <v>507.7</v>
      </c>
      <c r="G696" s="28">
        <v>0</v>
      </c>
      <c r="H696" s="28">
        <v>0</v>
      </c>
      <c r="I696" s="22"/>
    </row>
    <row r="697" spans="1:9" s="10" customFormat="1" ht="25.5">
      <c r="A697" s="17" t="s">
        <v>1220</v>
      </c>
      <c r="B697" s="23" t="s">
        <v>355</v>
      </c>
      <c r="C697" s="48" t="s">
        <v>620</v>
      </c>
      <c r="D697" s="62"/>
      <c r="E697" s="81"/>
      <c r="F697" s="69">
        <f>F701+F704+F707+F698+F710</f>
        <v>2518.5</v>
      </c>
      <c r="G697" s="25">
        <f>G701+G704+G707</f>
        <v>185.4</v>
      </c>
      <c r="H697" s="25">
        <f>H701+H704+H707</f>
        <v>185.4</v>
      </c>
      <c r="I697" s="22"/>
    </row>
    <row r="698" spans="1:9" s="10" customFormat="1" ht="79.5" customHeight="1">
      <c r="A698" s="17" t="s">
        <v>1221</v>
      </c>
      <c r="B698" s="52" t="s">
        <v>1078</v>
      </c>
      <c r="C698" s="51" t="s">
        <v>1075</v>
      </c>
      <c r="D698" s="62"/>
      <c r="E698" s="81"/>
      <c r="F698" s="70">
        <f aca="true" t="shared" si="142" ref="F698:H699">SUM(F699)</f>
        <v>215</v>
      </c>
      <c r="G698" s="27">
        <f t="shared" si="142"/>
        <v>0</v>
      </c>
      <c r="H698" s="27">
        <f t="shared" si="142"/>
        <v>0</v>
      </c>
      <c r="I698" s="22"/>
    </row>
    <row r="699" spans="1:9" s="10" customFormat="1" ht="12.75">
      <c r="A699" s="17" t="s">
        <v>1222</v>
      </c>
      <c r="B699" s="52" t="s">
        <v>18</v>
      </c>
      <c r="C699" s="51" t="s">
        <v>1075</v>
      </c>
      <c r="D699" s="51">
        <v>500</v>
      </c>
      <c r="E699" s="79" t="s">
        <v>1077</v>
      </c>
      <c r="F699" s="70">
        <f t="shared" si="142"/>
        <v>215</v>
      </c>
      <c r="G699" s="27">
        <f t="shared" si="142"/>
        <v>0</v>
      </c>
      <c r="H699" s="27">
        <f>SUM(H700)</f>
        <v>0</v>
      </c>
      <c r="I699" s="22"/>
    </row>
    <row r="700" spans="1:9" s="10" customFormat="1" ht="12.75">
      <c r="A700" s="17" t="s">
        <v>1223</v>
      </c>
      <c r="B700" s="52" t="s">
        <v>425</v>
      </c>
      <c r="C700" s="51" t="s">
        <v>1075</v>
      </c>
      <c r="D700" s="51" t="s">
        <v>426</v>
      </c>
      <c r="E700" s="79" t="s">
        <v>1076</v>
      </c>
      <c r="F700" s="70">
        <v>215</v>
      </c>
      <c r="G700" s="27">
        <v>0</v>
      </c>
      <c r="H700" s="27">
        <v>0</v>
      </c>
      <c r="I700" s="22"/>
    </row>
    <row r="701" spans="1:9" s="10" customFormat="1" ht="57.75" customHeight="1">
      <c r="A701" s="17" t="s">
        <v>1224</v>
      </c>
      <c r="B701" s="26" t="s">
        <v>359</v>
      </c>
      <c r="C701" s="49" t="s">
        <v>622</v>
      </c>
      <c r="D701" s="17"/>
      <c r="E701" s="78"/>
      <c r="F701" s="70">
        <f aca="true" t="shared" si="143" ref="F701:H702">F702</f>
        <v>619.8</v>
      </c>
      <c r="G701" s="27">
        <f t="shared" si="143"/>
        <v>0</v>
      </c>
      <c r="H701" s="27">
        <f t="shared" si="143"/>
        <v>0</v>
      </c>
      <c r="I701" s="22"/>
    </row>
    <row r="702" spans="1:9" s="10" customFormat="1" ht="12" customHeight="1">
      <c r="A702" s="17" t="s">
        <v>1225</v>
      </c>
      <c r="B702" s="27" t="s">
        <v>18</v>
      </c>
      <c r="C702" s="49" t="s">
        <v>622</v>
      </c>
      <c r="D702" s="17" t="s">
        <v>23</v>
      </c>
      <c r="E702" s="78" t="s">
        <v>360</v>
      </c>
      <c r="F702" s="70">
        <f t="shared" si="143"/>
        <v>619.8</v>
      </c>
      <c r="G702" s="27">
        <f t="shared" si="143"/>
        <v>0</v>
      </c>
      <c r="H702" s="27">
        <f t="shared" si="143"/>
        <v>0</v>
      </c>
      <c r="I702" s="22"/>
    </row>
    <row r="703" spans="1:9" s="3" customFormat="1" ht="12.75">
      <c r="A703" s="17" t="s">
        <v>1226</v>
      </c>
      <c r="B703" s="27" t="s">
        <v>357</v>
      </c>
      <c r="C703" s="49" t="s">
        <v>622</v>
      </c>
      <c r="D703" s="17" t="s">
        <v>358</v>
      </c>
      <c r="E703" s="78" t="s">
        <v>360</v>
      </c>
      <c r="F703" s="71">
        <v>619.8</v>
      </c>
      <c r="G703" s="28">
        <v>0</v>
      </c>
      <c r="H703" s="28">
        <v>0</v>
      </c>
      <c r="I703" s="33"/>
    </row>
    <row r="704" spans="1:9" s="3" customFormat="1" ht="63.75">
      <c r="A704" s="17" t="s">
        <v>1227</v>
      </c>
      <c r="B704" s="26" t="s">
        <v>356</v>
      </c>
      <c r="C704" s="49" t="s">
        <v>621</v>
      </c>
      <c r="D704" s="17"/>
      <c r="E704" s="78"/>
      <c r="F704" s="70">
        <f aca="true" t="shared" si="144" ref="F704:H705">F705</f>
        <v>25.4</v>
      </c>
      <c r="G704" s="27">
        <f t="shared" si="144"/>
        <v>25.4</v>
      </c>
      <c r="H704" s="27">
        <f t="shared" si="144"/>
        <v>25.4</v>
      </c>
      <c r="I704" s="22"/>
    </row>
    <row r="705" spans="1:9" s="3" customFormat="1" ht="12.75">
      <c r="A705" s="17" t="s">
        <v>1228</v>
      </c>
      <c r="B705" s="27" t="s">
        <v>18</v>
      </c>
      <c r="C705" s="49" t="s">
        <v>621</v>
      </c>
      <c r="D705" s="17" t="s">
        <v>23</v>
      </c>
      <c r="E705" s="78" t="s">
        <v>334</v>
      </c>
      <c r="F705" s="70">
        <f t="shared" si="144"/>
        <v>25.4</v>
      </c>
      <c r="G705" s="27">
        <f t="shared" si="144"/>
        <v>25.4</v>
      </c>
      <c r="H705" s="27">
        <f t="shared" si="144"/>
        <v>25.4</v>
      </c>
      <c r="I705" s="22"/>
    </row>
    <row r="706" spans="1:9" s="5" customFormat="1" ht="12.75">
      <c r="A706" s="17" t="s">
        <v>1229</v>
      </c>
      <c r="B706" s="27" t="s">
        <v>357</v>
      </c>
      <c r="C706" s="49" t="s">
        <v>621</v>
      </c>
      <c r="D706" s="17" t="s">
        <v>358</v>
      </c>
      <c r="E706" s="78" t="s">
        <v>334</v>
      </c>
      <c r="F706" s="71">
        <v>25.4</v>
      </c>
      <c r="G706" s="28">
        <v>25.4</v>
      </c>
      <c r="H706" s="28">
        <v>25.4</v>
      </c>
      <c r="I706" s="30"/>
    </row>
    <row r="707" spans="1:9" s="4" customFormat="1" ht="127.5">
      <c r="A707" s="17" t="s">
        <v>1230</v>
      </c>
      <c r="B707" s="26" t="s">
        <v>424</v>
      </c>
      <c r="C707" s="49" t="s">
        <v>623</v>
      </c>
      <c r="D707" s="17"/>
      <c r="E707" s="78"/>
      <c r="F707" s="70">
        <f aca="true" t="shared" si="145" ref="F707:H708">F708</f>
        <v>160</v>
      </c>
      <c r="G707" s="27">
        <f t="shared" si="145"/>
        <v>160</v>
      </c>
      <c r="H707" s="27">
        <f t="shared" si="145"/>
        <v>160</v>
      </c>
      <c r="I707" s="31"/>
    </row>
    <row r="708" spans="1:8" ht="12.75">
      <c r="A708" s="17" t="s">
        <v>1231</v>
      </c>
      <c r="B708" s="27" t="s">
        <v>18</v>
      </c>
      <c r="C708" s="49" t="s">
        <v>623</v>
      </c>
      <c r="D708" s="17" t="s">
        <v>23</v>
      </c>
      <c r="E708" s="78" t="s">
        <v>423</v>
      </c>
      <c r="F708" s="70">
        <f t="shared" si="145"/>
        <v>160</v>
      </c>
      <c r="G708" s="27">
        <f t="shared" si="145"/>
        <v>160</v>
      </c>
      <c r="H708" s="27">
        <f t="shared" si="145"/>
        <v>160</v>
      </c>
    </row>
    <row r="709" spans="1:8" ht="12.75">
      <c r="A709" s="17" t="s">
        <v>45</v>
      </c>
      <c r="B709" s="26" t="s">
        <v>425</v>
      </c>
      <c r="C709" s="49" t="s">
        <v>623</v>
      </c>
      <c r="D709" s="17" t="s">
        <v>426</v>
      </c>
      <c r="E709" s="78" t="s">
        <v>423</v>
      </c>
      <c r="F709" s="71">
        <v>160</v>
      </c>
      <c r="G709" s="28">
        <v>160</v>
      </c>
      <c r="H709" s="28">
        <v>160</v>
      </c>
    </row>
    <row r="710" spans="1:8" ht="59.25" customHeight="1">
      <c r="A710" s="17" t="s">
        <v>1232</v>
      </c>
      <c r="B710" s="52" t="s">
        <v>1083</v>
      </c>
      <c r="C710" s="54" t="s">
        <v>1084</v>
      </c>
      <c r="D710" s="17"/>
      <c r="E710" s="78"/>
      <c r="F710" s="71">
        <f aca="true" t="shared" si="146" ref="F710:H711">SUM(F711)</f>
        <v>1498.3</v>
      </c>
      <c r="G710" s="28">
        <f t="shared" si="146"/>
        <v>0</v>
      </c>
      <c r="H710" s="28">
        <f t="shared" si="146"/>
        <v>0</v>
      </c>
    </row>
    <row r="711" spans="1:8" ht="12.75">
      <c r="A711" s="17" t="s">
        <v>1238</v>
      </c>
      <c r="B711" s="52" t="s">
        <v>18</v>
      </c>
      <c r="C711" s="54" t="s">
        <v>1084</v>
      </c>
      <c r="D711" s="17" t="s">
        <v>23</v>
      </c>
      <c r="E711" s="79" t="s">
        <v>1082</v>
      </c>
      <c r="F711" s="71">
        <f t="shared" si="146"/>
        <v>1498.3</v>
      </c>
      <c r="G711" s="28">
        <f t="shared" si="146"/>
        <v>0</v>
      </c>
      <c r="H711" s="28">
        <f t="shared" si="146"/>
        <v>0</v>
      </c>
    </row>
    <row r="712" spans="1:8" ht="12.75">
      <c r="A712" s="17" t="s">
        <v>1239</v>
      </c>
      <c r="B712" s="52" t="s">
        <v>425</v>
      </c>
      <c r="C712" s="54" t="s">
        <v>1084</v>
      </c>
      <c r="D712" s="17" t="s">
        <v>426</v>
      </c>
      <c r="E712" s="79" t="s">
        <v>1082</v>
      </c>
      <c r="F712" s="71">
        <v>1498.3</v>
      </c>
      <c r="G712" s="28">
        <v>0</v>
      </c>
      <c r="H712" s="28">
        <v>0</v>
      </c>
    </row>
    <row r="713" spans="1:8" ht="25.5">
      <c r="A713" s="17" t="s">
        <v>1240</v>
      </c>
      <c r="B713" s="56" t="s">
        <v>1062</v>
      </c>
      <c r="C713" s="54">
        <v>9630000000</v>
      </c>
      <c r="D713" s="17"/>
      <c r="E713" s="78"/>
      <c r="F713" s="71">
        <f>SUM(F717+F720+F714)</f>
        <v>1528</v>
      </c>
      <c r="G713" s="71">
        <f>SUM(G717+G720+G714)</f>
        <v>0</v>
      </c>
      <c r="H713" s="71">
        <f>SUM(H717+H720+H714)</f>
        <v>0</v>
      </c>
    </row>
    <row r="714" spans="1:8" ht="114.75">
      <c r="A714" s="17" t="s">
        <v>1262</v>
      </c>
      <c r="B714" s="53" t="s">
        <v>1253</v>
      </c>
      <c r="C714" s="51" t="s">
        <v>1254</v>
      </c>
      <c r="D714" s="51"/>
      <c r="E714" s="79"/>
      <c r="F714" s="71">
        <f aca="true" t="shared" si="147" ref="F714:H715">SUM(F715)</f>
        <v>44</v>
      </c>
      <c r="G714" s="71">
        <f t="shared" si="147"/>
        <v>0</v>
      </c>
      <c r="H714" s="71">
        <f t="shared" si="147"/>
        <v>0</v>
      </c>
    </row>
    <row r="715" spans="1:8" ht="51">
      <c r="A715" s="17" t="s">
        <v>1263</v>
      </c>
      <c r="B715" s="52" t="s">
        <v>52</v>
      </c>
      <c r="C715" s="51" t="s">
        <v>1254</v>
      </c>
      <c r="D715" s="51">
        <v>100</v>
      </c>
      <c r="E715" s="79" t="s">
        <v>380</v>
      </c>
      <c r="F715" s="71">
        <f>SUM(F716)</f>
        <v>44</v>
      </c>
      <c r="G715" s="71">
        <f t="shared" si="147"/>
        <v>0</v>
      </c>
      <c r="H715" s="71">
        <f t="shared" si="147"/>
        <v>0</v>
      </c>
    </row>
    <row r="716" spans="1:8" ht="12.75">
      <c r="A716" s="17" t="s">
        <v>1264</v>
      </c>
      <c r="B716" s="52" t="s">
        <v>53</v>
      </c>
      <c r="C716" s="51" t="s">
        <v>1254</v>
      </c>
      <c r="D716" s="51">
        <v>110</v>
      </c>
      <c r="E716" s="79" t="s">
        <v>409</v>
      </c>
      <c r="F716" s="71">
        <v>44</v>
      </c>
      <c r="G716" s="28">
        <v>0</v>
      </c>
      <c r="H716" s="28">
        <v>0</v>
      </c>
    </row>
    <row r="717" spans="1:8" ht="76.5">
      <c r="A717" s="17" t="s">
        <v>1265</v>
      </c>
      <c r="B717" s="53" t="s">
        <v>1063</v>
      </c>
      <c r="C717" s="54" t="s">
        <v>1060</v>
      </c>
      <c r="D717" s="17"/>
      <c r="E717" s="78"/>
      <c r="F717" s="71">
        <f aca="true" t="shared" si="148" ref="F717:H718">SUM(F718)</f>
        <v>1335.6</v>
      </c>
      <c r="G717" s="28">
        <f t="shared" si="148"/>
        <v>0</v>
      </c>
      <c r="H717" s="28">
        <f t="shared" si="148"/>
        <v>0</v>
      </c>
    </row>
    <row r="718" spans="1:8" ht="25.5">
      <c r="A718" s="17" t="s">
        <v>1266</v>
      </c>
      <c r="B718" s="53" t="s">
        <v>20</v>
      </c>
      <c r="C718" s="54" t="s">
        <v>1060</v>
      </c>
      <c r="D718" s="51">
        <v>200</v>
      </c>
      <c r="E718" s="79" t="s">
        <v>391</v>
      </c>
      <c r="F718" s="71">
        <f t="shared" si="148"/>
        <v>1335.6</v>
      </c>
      <c r="G718" s="28">
        <f t="shared" si="148"/>
        <v>0</v>
      </c>
      <c r="H718" s="28">
        <f t="shared" si="148"/>
        <v>0</v>
      </c>
    </row>
    <row r="719" spans="1:8" ht="25.5">
      <c r="A719" s="17" t="s">
        <v>1267</v>
      </c>
      <c r="B719" s="53" t="s">
        <v>21</v>
      </c>
      <c r="C719" s="54" t="s">
        <v>1060</v>
      </c>
      <c r="D719" s="51">
        <v>240</v>
      </c>
      <c r="E719" s="79" t="s">
        <v>391</v>
      </c>
      <c r="F719" s="71">
        <v>1335.6</v>
      </c>
      <c r="G719" s="28">
        <v>0</v>
      </c>
      <c r="H719" s="28">
        <v>0</v>
      </c>
    </row>
    <row r="720" spans="1:8" ht="89.25">
      <c r="A720" s="17" t="s">
        <v>1268</v>
      </c>
      <c r="B720" s="53" t="s">
        <v>1064</v>
      </c>
      <c r="C720" s="54" t="s">
        <v>1061</v>
      </c>
      <c r="D720" s="51"/>
      <c r="E720" s="79"/>
      <c r="F720" s="71">
        <f aca="true" t="shared" si="149" ref="F720:H721">SUM(F721)</f>
        <v>148.4</v>
      </c>
      <c r="G720" s="28">
        <f t="shared" si="149"/>
        <v>0</v>
      </c>
      <c r="H720" s="28">
        <f t="shared" si="149"/>
        <v>0</v>
      </c>
    </row>
    <row r="721" spans="1:8" ht="25.5">
      <c r="A721" s="17" t="s">
        <v>1269</v>
      </c>
      <c r="B721" s="53" t="s">
        <v>20</v>
      </c>
      <c r="C721" s="54" t="s">
        <v>1061</v>
      </c>
      <c r="D721" s="51">
        <v>200</v>
      </c>
      <c r="E721" s="79" t="s">
        <v>391</v>
      </c>
      <c r="F721" s="71">
        <f>SUM(F722)</f>
        <v>148.4</v>
      </c>
      <c r="G721" s="28">
        <f t="shared" si="149"/>
        <v>0</v>
      </c>
      <c r="H721" s="28">
        <f t="shared" si="149"/>
        <v>0</v>
      </c>
    </row>
    <row r="722" spans="1:8" ht="25.5">
      <c r="A722" s="17" t="s">
        <v>1270</v>
      </c>
      <c r="B722" s="53" t="s">
        <v>21</v>
      </c>
      <c r="C722" s="54" t="s">
        <v>1061</v>
      </c>
      <c r="D722" s="51">
        <v>240</v>
      </c>
      <c r="E722" s="79" t="s">
        <v>391</v>
      </c>
      <c r="F722" s="71">
        <v>148.4</v>
      </c>
      <c r="G722" s="28">
        <v>0</v>
      </c>
      <c r="H722" s="28">
        <v>0</v>
      </c>
    </row>
    <row r="723" spans="1:8" ht="23.25" customHeight="1">
      <c r="A723" s="17" t="s">
        <v>1271</v>
      </c>
      <c r="B723" s="19" t="s">
        <v>627</v>
      </c>
      <c r="C723" s="47" t="s">
        <v>624</v>
      </c>
      <c r="D723" s="20"/>
      <c r="E723" s="76"/>
      <c r="F723" s="73">
        <f aca="true" t="shared" si="150" ref="F723:H724">SUM(F724)</f>
        <v>1007.5</v>
      </c>
      <c r="G723" s="39">
        <f t="shared" si="150"/>
        <v>1007.5</v>
      </c>
      <c r="H723" s="39">
        <f t="shared" si="150"/>
        <v>1007.5</v>
      </c>
    </row>
    <row r="724" spans="1:8" ht="25.5">
      <c r="A724" s="17" t="s">
        <v>1272</v>
      </c>
      <c r="B724" s="26" t="s">
        <v>628</v>
      </c>
      <c r="C724" s="49" t="s">
        <v>625</v>
      </c>
      <c r="D724" s="17"/>
      <c r="E724" s="77"/>
      <c r="F724" s="71">
        <f t="shared" si="150"/>
        <v>1007.5</v>
      </c>
      <c r="G724" s="28">
        <f t="shared" si="150"/>
        <v>1007.5</v>
      </c>
      <c r="H724" s="28">
        <f t="shared" si="150"/>
        <v>1007.5</v>
      </c>
    </row>
    <row r="725" spans="1:8" ht="38.25">
      <c r="A725" s="17" t="s">
        <v>1273</v>
      </c>
      <c r="B725" s="26" t="s">
        <v>629</v>
      </c>
      <c r="C725" s="49" t="s">
        <v>626</v>
      </c>
      <c r="D725" s="17"/>
      <c r="E725" s="78"/>
      <c r="F725" s="71">
        <f>SUM(F726+F728)</f>
        <v>1007.5</v>
      </c>
      <c r="G725" s="28">
        <f>SUM(G726+G728)</f>
        <v>1007.5</v>
      </c>
      <c r="H725" s="28">
        <f>SUM(H726+H728)</f>
        <v>1007.5</v>
      </c>
    </row>
    <row r="726" spans="1:8" ht="51">
      <c r="A726" s="17" t="s">
        <v>1274</v>
      </c>
      <c r="B726" s="27" t="s">
        <v>52</v>
      </c>
      <c r="C726" s="49" t="s">
        <v>626</v>
      </c>
      <c r="D726" s="17" t="s">
        <v>49</v>
      </c>
      <c r="E726" s="78"/>
      <c r="F726" s="71">
        <f>SUM(F727)</f>
        <v>910.4</v>
      </c>
      <c r="G726" s="28">
        <f>SUM(G727)</f>
        <v>910.4</v>
      </c>
      <c r="H726" s="28">
        <f>SUM(H727)</f>
        <v>910.4</v>
      </c>
    </row>
    <row r="727" spans="1:9" ht="25.5">
      <c r="A727" s="17" t="s">
        <v>1275</v>
      </c>
      <c r="B727" s="27" t="s">
        <v>485</v>
      </c>
      <c r="C727" s="49" t="s">
        <v>626</v>
      </c>
      <c r="D727" s="17" t="s">
        <v>50</v>
      </c>
      <c r="E727" s="78" t="s">
        <v>48</v>
      </c>
      <c r="F727" s="71">
        <v>910.4</v>
      </c>
      <c r="G727" s="28">
        <v>910.4</v>
      </c>
      <c r="H727" s="28">
        <v>910.4</v>
      </c>
      <c r="I727" s="33"/>
    </row>
    <row r="728" spans="1:8" ht="25.5">
      <c r="A728" s="17" t="s">
        <v>1276</v>
      </c>
      <c r="B728" s="26" t="s">
        <v>20</v>
      </c>
      <c r="C728" s="49" t="s">
        <v>626</v>
      </c>
      <c r="D728" s="17" t="s">
        <v>15</v>
      </c>
      <c r="E728" s="78" t="s">
        <v>48</v>
      </c>
      <c r="F728" s="71">
        <f>SUM(F729)</f>
        <v>97.1</v>
      </c>
      <c r="G728" s="28">
        <f>SUM(G729)</f>
        <v>97.1</v>
      </c>
      <c r="H728" s="28">
        <f>SUM(H729)</f>
        <v>97.1</v>
      </c>
    </row>
    <row r="729" spans="1:9" ht="25.5">
      <c r="A729" s="17" t="s">
        <v>1277</v>
      </c>
      <c r="B729" s="26" t="s">
        <v>21</v>
      </c>
      <c r="C729" s="49" t="s">
        <v>626</v>
      </c>
      <c r="D729" s="17" t="s">
        <v>10</v>
      </c>
      <c r="E729" s="78" t="s">
        <v>48</v>
      </c>
      <c r="F729" s="71">
        <v>97.1</v>
      </c>
      <c r="G729" s="28">
        <v>97.1</v>
      </c>
      <c r="H729" s="28">
        <v>97.1</v>
      </c>
      <c r="I729" s="33"/>
    </row>
    <row r="730" spans="1:8" ht="12.75">
      <c r="A730" s="17" t="s">
        <v>1278</v>
      </c>
      <c r="B730" s="25" t="s">
        <v>389</v>
      </c>
      <c r="C730" s="25"/>
      <c r="D730" s="24"/>
      <c r="E730" s="17"/>
      <c r="F730" s="25"/>
      <c r="G730" s="25">
        <v>2736</v>
      </c>
      <c r="H730" s="25">
        <v>5501</v>
      </c>
    </row>
    <row r="731" spans="1:8" ht="12.75">
      <c r="A731" s="17" t="s">
        <v>1279</v>
      </c>
      <c r="B731" s="50" t="s">
        <v>13</v>
      </c>
      <c r="C731" s="50"/>
      <c r="D731" s="20"/>
      <c r="E731" s="24"/>
      <c r="F731" s="21">
        <f>F10+F206+F238+F286+F320+F419+F451+F506+F520+F548+F568+F579+F612+F633+F649+F723+F730</f>
        <v>521310.8</v>
      </c>
      <c r="G731" s="21">
        <f>G10+G206+G238+G286+G320+G419+G451+G506+G520+G548+G568+G579+G612+G633+G649+G723+G730</f>
        <v>424123</v>
      </c>
      <c r="H731" s="21">
        <f>H10+H206+H238+H286+H320+H419+H451+H506+H520+H548+H568+H579+H612+H633+H649+H723+H730</f>
        <v>424696.8</v>
      </c>
    </row>
    <row r="732" ht="12.75">
      <c r="E732" s="20"/>
    </row>
  </sheetData>
  <sheetProtection/>
  <mergeCells count="4">
    <mergeCell ref="F2:H2"/>
    <mergeCell ref="A5:H6"/>
    <mergeCell ref="F4:H4"/>
    <mergeCell ref="F1:H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21" sqref="B21"/>
    </sheetView>
  </sheetViews>
  <sheetFormatPr defaultColWidth="9.00390625" defaultRowHeight="12.75"/>
  <sheetData>
    <row r="1" ht="12.75">
      <c r="B1">
        <v>2017</v>
      </c>
    </row>
    <row r="2" spans="1:2" ht="12.75">
      <c r="A2" s="66" t="s">
        <v>317</v>
      </c>
      <c r="B2">
        <f>SUM(Лист1!F651)</f>
        <v>982.8</v>
      </c>
    </row>
    <row r="3" spans="1:2" ht="12.75">
      <c r="A3" s="66" t="s">
        <v>325</v>
      </c>
      <c r="B3">
        <f>SUM(Лист1!F634+F619+F622+F627)</f>
        <v>2618.8</v>
      </c>
    </row>
    <row r="4" spans="1:2" ht="12.75">
      <c r="A4" s="66" t="s">
        <v>340</v>
      </c>
      <c r="B4">
        <f>SUM(Лист1!F694+Лист1!F686+Лист1!F672+Лист1!F669+Лист1!F660+Лист1!F628)</f>
        <v>21341</v>
      </c>
    </row>
    <row r="5" spans="1:2" ht="12.75">
      <c r="A5" s="66" t="s">
        <v>48</v>
      </c>
      <c r="B5">
        <f>SUM(Лист1!F725+Лист1!F605)</f>
        <v>5488.6</v>
      </c>
    </row>
    <row r="6" spans="1:2" ht="12.75">
      <c r="A6" s="66" t="s">
        <v>344</v>
      </c>
      <c r="B6" s="67">
        <f>SUM(Лист1!F654)</f>
        <v>200</v>
      </c>
    </row>
    <row r="7" spans="1:2" ht="12.75">
      <c r="A7" s="66" t="s">
        <v>334</v>
      </c>
      <c r="B7" t="e">
        <f>SUM(Лист1!F363+Лист1!F370+Лист1!F373+Лист1!F378+Лист1!F592+Лист1!F601+Лист1!F614+Лист1!F625+Лист1!#REF!+Лист1!F689+Лист1!F704)</f>
        <v>#REF!</v>
      </c>
    </row>
    <row r="8" spans="1:2" ht="12.75">
      <c r="A8" s="66" t="s">
        <v>360</v>
      </c>
      <c r="B8">
        <f>SUM(Лист1!F701)</f>
        <v>619.8</v>
      </c>
    </row>
    <row r="9" spans="1:2" ht="12.75">
      <c r="A9" s="66" t="s">
        <v>384</v>
      </c>
      <c r="B9" s="67">
        <f>SUM(Лист1!F317+Лист1!F309+Лист1!F305+Лист1!F299+Лист1!F294+Лист1!F291+Лист1!F288)</f>
        <v>2890</v>
      </c>
    </row>
    <row r="10" spans="1:2" ht="12.75">
      <c r="A10" s="66" t="s">
        <v>1027</v>
      </c>
      <c r="B10" s="67">
        <f>SUM(Лист1!F302)</f>
        <v>179.1</v>
      </c>
    </row>
    <row r="11" spans="1:2" ht="12.75">
      <c r="A11" s="66" t="s">
        <v>385</v>
      </c>
      <c r="B11" s="67">
        <f>SUM(Лист1!F313)</f>
        <v>20</v>
      </c>
    </row>
    <row r="12" spans="1:2" ht="12.75">
      <c r="A12" s="66" t="s">
        <v>770</v>
      </c>
      <c r="B12" s="67">
        <f>SUM(Лист1!F550+Лист1!F553+Лист1!F556+Лист1!F563)</f>
        <v>1469.6</v>
      </c>
    </row>
    <row r="13" spans="1:2" ht="12.75">
      <c r="A13" s="66" t="s">
        <v>373</v>
      </c>
      <c r="B13" s="67">
        <f>SUM(Лист1!F536+Лист1!F529)</f>
        <v>8763.4</v>
      </c>
    </row>
    <row r="14" spans="1:2" ht="12.75">
      <c r="A14" s="66" t="s">
        <v>1070</v>
      </c>
      <c r="B14" s="67">
        <f>SUM(Лист1!F522+Лист1!F525+Лист1!F545)</f>
        <v>9690.400000000001</v>
      </c>
    </row>
    <row r="15" spans="1:2" ht="12.75">
      <c r="A15" s="66" t="s">
        <v>375</v>
      </c>
      <c r="B15" s="67">
        <f>SUM(Лист1!F621+Лист1!F618+Лист1!F576+Лист1!F573+Лист1!F559+Лист1!F517+Лист1!F514+Лист1!F511+Лист1!F508)</f>
        <v>2347.8999999999996</v>
      </c>
    </row>
    <row r="16" spans="1:2" ht="12.75">
      <c r="A16" s="66" t="s">
        <v>396</v>
      </c>
      <c r="B16" s="67">
        <f>SUM(Лист1!F240+Лист1!F243+Лист1!F246+Лист1!F252+Лист1!F255+Лист1!F261+Лист1!F277)</f>
        <v>5387.5</v>
      </c>
    </row>
    <row r="17" spans="1:2" ht="12.75">
      <c r="A17" s="66" t="s">
        <v>1082</v>
      </c>
      <c r="B17" s="67">
        <f>SUM(Лист1!F710)</f>
        <v>1498.3</v>
      </c>
    </row>
    <row r="18" spans="1:2" ht="12.75">
      <c r="A18" s="66" t="s">
        <v>367</v>
      </c>
      <c r="B18" s="67">
        <f>SUM(Лист1!F274+Лист1!F271+Лист1!F265+Лист1!F258+Лист1!F249)</f>
        <v>9975.4</v>
      </c>
    </row>
    <row r="19" spans="1:2" ht="12.75">
      <c r="A19" s="66" t="s">
        <v>381</v>
      </c>
      <c r="B19" s="67">
        <f>SUM(Лист1!F12+Лист1!F21+Лист1!F58+Лист1!F80+Лист1!F97+Лист1!F140+Лист1!F143+Лист1!F150+Лист1!F657)</f>
        <v>54623.6</v>
      </c>
    </row>
    <row r="20" spans="1:2" ht="12.75">
      <c r="A20" s="66" t="s">
        <v>391</v>
      </c>
      <c r="B20" s="67">
        <f>SUM(Лист1!F720+Лист1!F717+Лист1!F153+Лист1!F126+Лист1!F123+Лист1!F106+Лист1!F85+Лист1!F74+Лист1!F71+Лист1!F50+Лист1!F24)</f>
        <v>164937.5</v>
      </c>
    </row>
    <row r="21" spans="1:2" ht="12.75">
      <c r="A21" s="66"/>
      <c r="B21" s="67"/>
    </row>
    <row r="22" spans="1:2" ht="12.75">
      <c r="A22" s="66"/>
      <c r="B22" s="67"/>
    </row>
    <row r="23" spans="1:2" ht="12.75">
      <c r="A23" s="66"/>
      <c r="B23" s="67"/>
    </row>
    <row r="24" spans="1:2" ht="12.75">
      <c r="A24" s="66"/>
      <c r="B24" s="67"/>
    </row>
    <row r="25" spans="1:2" ht="12.75">
      <c r="A25" s="66"/>
      <c r="B25" s="67"/>
    </row>
    <row r="26" spans="1:2" ht="12.75">
      <c r="A26" s="66"/>
      <c r="B26" s="67"/>
    </row>
    <row r="27" spans="1:2" ht="12.75">
      <c r="A27" s="66"/>
      <c r="B27" s="67"/>
    </row>
    <row r="28" spans="1:2" ht="12.75">
      <c r="A28" s="66"/>
      <c r="B28" s="67"/>
    </row>
    <row r="29" spans="1:2" ht="12.75">
      <c r="A29" s="66"/>
      <c r="B29" s="67"/>
    </row>
    <row r="30" spans="1:2" ht="12.75">
      <c r="A30" s="66"/>
      <c r="B30" s="67"/>
    </row>
    <row r="31" spans="1:2" ht="12.75">
      <c r="A31" s="66"/>
      <c r="B31" s="67"/>
    </row>
    <row r="32" spans="1:2" ht="12.75">
      <c r="A32" s="66"/>
      <c r="B32" s="67"/>
    </row>
    <row r="33" ht="12.75">
      <c r="A33" s="6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2017-06-13T04:31:31Z</cp:lastPrinted>
  <dcterms:created xsi:type="dcterms:W3CDTF">2007-10-11T12:08:51Z</dcterms:created>
  <dcterms:modified xsi:type="dcterms:W3CDTF">2017-08-31T07:11:57Z</dcterms:modified>
  <cp:category/>
  <cp:version/>
  <cp:contentType/>
  <cp:contentStatus/>
</cp:coreProperties>
</file>