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0" windowWidth="15480" windowHeight="11220" activeTab="0"/>
  </bookViews>
  <sheets>
    <sheet name="Лист1" sheetId="1" r:id="rId1"/>
    <sheet name="функционал" sheetId="2" r:id="rId2"/>
  </sheets>
  <definedNames>
    <definedName name="_xlnm.Print_Titles" localSheetId="0">'Лист1'!$5:$5</definedName>
    <definedName name="_xlnm.Print_Area" localSheetId="0">'Лист1'!$A$1:$J$856</definedName>
  </definedNames>
  <calcPr fullCalcOnLoad="1"/>
</workbook>
</file>

<file path=xl/sharedStrings.xml><?xml version="1.0" encoding="utf-8"?>
<sst xmlns="http://schemas.openxmlformats.org/spreadsheetml/2006/main" count="4193" uniqueCount="1577">
  <si>
    <t>Руководство и управление в сфере установленных функций отдела культуры, спорта, туризма и молодёжной политики Администрации Большеулуйского района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</si>
  <si>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Непрограммные расходы отдельных органов исполнительной власти</t>
  </si>
  <si>
    <t>Функционирование администрации Большеулуйского района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</si>
  <si>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</si>
  <si>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0104</t>
  </si>
  <si>
    <t>Резервные фонды исполнительных органов местного самоуправления по Администрации Большеулуйского района в рамках непрограммных расходов отдельных органов исполнительной власти</t>
  </si>
  <si>
    <t>Резервные средства</t>
  </si>
  <si>
    <t>0111</t>
  </si>
  <si>
    <t>870</t>
  </si>
  <si>
    <t>Подпрограмма "Развитие архивного дела в Большеулуйском районе"</t>
  </si>
  <si>
    <t>Обеспечение деятельности (оказание услуг) МБУК "Большеулуйская ЦКС" 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</si>
  <si>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проведения военно-полевых сборов в общеобразовательных учреждениях</t>
  </si>
  <si>
    <t>Выплаты почетным гражданам Большеулуйского района</t>
  </si>
  <si>
    <t>161</t>
  </si>
  <si>
    <t>162</t>
  </si>
  <si>
    <t>164</t>
  </si>
  <si>
    <t>165</t>
  </si>
  <si>
    <t>166</t>
  </si>
  <si>
    <t>179</t>
  </si>
  <si>
    <t>180</t>
  </si>
  <si>
    <t>181</t>
  </si>
  <si>
    <t>Организация деятельности районных методических объединений, методических советов. Обеспечение системы переподготовки и повышения квалификации педагогов через семинары, круглые столы, педагогические чтения и др. в рамках подпрограммы «Развитие кадрового потенциала отрасли» муниципальной программы «Развитие образования Большеулуйского района»</t>
  </si>
  <si>
    <t>Награждение лучших учителей за высокие показатели в учебно-воспитательном процессе и внедрение инновационных технологий в обучении школьников в рамках подпрограммы «Развитие кадрового потенциала отрасли» муниципальной программы «Развитие образования Большеулуйского района»</t>
  </si>
  <si>
    <t>Подпрограмма «Господдержка детей сирот, расширение практики применения семейных форм воспитания»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</si>
  <si>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</si>
  <si>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Подпрограмма «Обеспечение реализации муниципальной программы и прочие мероприятия в области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</si>
  <si>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отдельных органов исполнительной власти</t>
  </si>
  <si>
    <t>Функционирование финансового отдела администрации Большеулуйского района</t>
  </si>
  <si>
    <t>Субвенции бюджетам муниципальных образований района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</si>
  <si>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</si>
  <si>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530</t>
  </si>
  <si>
    <t>Национальная оборона</t>
  </si>
  <si>
    <t>Мобилизационная и вневойсковая подготовка</t>
  </si>
  <si>
    <t>Субвенции бюджетам муниципальных образований района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</si>
  <si>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0200</t>
  </si>
  <si>
    <t>0203</t>
  </si>
  <si>
    <t>Национальная экономика</t>
  </si>
  <si>
    <t>Транспорт</t>
  </si>
  <si>
    <t>Субвенции бюджетам муниципальных образований на реализацию полномочий по содержанию учреждений социального обслуживания населения (в соответствии с Законом края от 10 декабря 2004 года № 12-2705 «О социальном обслуживании населения») в рамках подпрограммы «Повышение качества и доступности социальных услуг населению» государственной программы Красноярского края «Развитие системы социальной поддержки населения»</t>
  </si>
  <si>
    <t>Социальное обеспечение населения</t>
  </si>
  <si>
    <t>1003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</si>
  <si>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</si>
  <si>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Социальные выплаты гражданам, кроме публичных нормативных социальных выплат</t>
  </si>
  <si>
    <t>320</t>
  </si>
  <si>
    <t>Охрана семьи и детства</t>
  </si>
  <si>
    <t>1004</t>
  </si>
  <si>
    <t>Обеспечение деятельности (оказание услуг), создание нормативных условий хранения архивных документов, исключающих их хищение и утрату, формирование современной информационно-технологической инфраструктуры,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</si>
  <si>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Субвенция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Красноярском крае» государственной программы Красноярского края «Развитие культуры»</t>
  </si>
  <si>
    <t>0505</t>
  </si>
  <si>
    <t>Другие вопросы в области жилищно-коммунального хозяйства</t>
  </si>
  <si>
    <t>Подпрограмма «Обеспечение реализации муниципальной программы и прочие мероприятия»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</si>
  <si>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мероприятия»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</si>
  <si>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</si>
  <si>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</si>
  <si>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"Защита населения и территории Большеулуйского района от чрезвычайных ситуаций природного и техногенного характера"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</si>
  <si>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характера"</t>
  </si>
  <si>
    <t>Чернение льда на затопленных участках р.Чулым,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</si>
  <si>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0400</t>
  </si>
  <si>
    <t>0408</t>
  </si>
  <si>
    <t>810</t>
  </si>
  <si>
    <t>Другие вопросы в области национальной экономики</t>
  </si>
  <si>
    <t>0412</t>
  </si>
  <si>
    <t>Образование</t>
  </si>
  <si>
    <t>Муниципальная программа Большеулуйского района «Развитие образования Большеулуйского района»</t>
  </si>
  <si>
    <t>Подпрограмма «Развитие дошкольного, общего образования детей»</t>
  </si>
  <si>
    <t>Предоставление субсидий бюджетным, автономным учреждениям и иным некоммерческим организациям</t>
  </si>
  <si>
    <t>0700</t>
  </si>
  <si>
    <t>0701</t>
  </si>
  <si>
    <t>Обслуживание и ремонт имеющейся аппаратуры системы централизованного оповещения ГО (АСЦО) населения Большеулуйского района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</si>
  <si>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Другие вопросы в области национальной безопасности и правоохранительной деятельности</t>
  </si>
  <si>
    <t>Подпрограмма "О мерах противодействию терроризму и экстремизму"</t>
  </si>
  <si>
    <t>0300</t>
  </si>
  <si>
    <t>0309</t>
  </si>
  <si>
    <t>0314</t>
  </si>
  <si>
    <t>Подпрограмма "Поддержка субъектов малого и среднего предпринимательства"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</si>
  <si>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,в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</si>
  <si>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410</t>
  </si>
  <si>
    <t>Общее образование</t>
  </si>
  <si>
    <t>Обеспечение деятельности (оказание услуг) муниципальных общеобразовательных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</si>
  <si>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</si>
  <si>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0702</t>
  </si>
  <si>
    <t>Обеспечение деятельности (оказание услуг)(субсидия на основную деятельность) МБОУ ДОД "Детская школа искусств"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</si>
  <si>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Муниципальная программа "Развитие физической культуры, спорта в Большеулуйском районе Красноярского края на 2014-2016 годы"</t>
  </si>
  <si>
    <t>Подпрограмма "Развитие системы подготовки спортивного резерва"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</si>
  <si>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</si>
  <si>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0500</t>
  </si>
  <si>
    <t>0502</t>
  </si>
  <si>
    <t>Жилищно-коммунальное хозяйство</t>
  </si>
  <si>
    <t>Коммунальное хозяйство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</si>
  <si>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</si>
  <si>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</si>
  <si>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</si>
  <si>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</si>
  <si>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</si>
  <si>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</si>
  <si>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</si>
  <si>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</si>
  <si>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</si>
  <si>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</si>
  <si>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</si>
  <si>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</si>
  <si>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</si>
  <si>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</si>
  <si>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</si>
  <si>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56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</si>
  <si>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</si>
  <si>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</si>
  <si>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</si>
  <si>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</si>
  <si>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</si>
  <si>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</si>
  <si>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</si>
  <si>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</si>
  <si>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</si>
  <si>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</si>
  <si>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78</t>
  </si>
  <si>
    <t>79</t>
  </si>
  <si>
    <t>80</t>
  </si>
  <si>
    <t>81</t>
  </si>
  <si>
    <t>82</t>
  </si>
  <si>
    <t>83</t>
  </si>
  <si>
    <t>92</t>
  </si>
  <si>
    <t>93</t>
  </si>
  <si>
    <t>94</t>
  </si>
  <si>
    <t>95</t>
  </si>
  <si>
    <t>96</t>
  </si>
  <si>
    <t>97</t>
  </si>
  <si>
    <t>98</t>
  </si>
  <si>
    <t>99</t>
  </si>
  <si>
    <t>103</t>
  </si>
  <si>
    <t>104</t>
  </si>
  <si>
    <t>105</t>
  </si>
  <si>
    <t>106</t>
  </si>
  <si>
    <t>107</t>
  </si>
  <si>
    <t>108</t>
  </si>
  <si>
    <t>112</t>
  </si>
  <si>
    <t>113</t>
  </si>
  <si>
    <t>114</t>
  </si>
  <si>
    <t>115</t>
  </si>
  <si>
    <t>116</t>
  </si>
  <si>
    <t>117</t>
  </si>
  <si>
    <t>118</t>
  </si>
  <si>
    <t>121</t>
  </si>
  <si>
    <t>122</t>
  </si>
  <si>
    <t>123</t>
  </si>
  <si>
    <t>124</t>
  </si>
  <si>
    <t>125</t>
  </si>
  <si>
    <t>126</t>
  </si>
  <si>
    <t>127</t>
  </si>
  <si>
    <t>128</t>
  </si>
  <si>
    <t>136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</si>
  <si>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</si>
  <si>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</si>
  <si>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</si>
  <si>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</si>
  <si>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</si>
  <si>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</si>
  <si>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</si>
  <si>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</si>
  <si>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</si>
  <si>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</si>
  <si>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</si>
  <si>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150</t>
  </si>
  <si>
    <t>151</t>
  </si>
  <si>
    <t>152</t>
  </si>
  <si>
    <t>153</t>
  </si>
  <si>
    <t>154</t>
  </si>
  <si>
    <t>155</t>
  </si>
  <si>
    <t>156</t>
  </si>
  <si>
    <t>159</t>
  </si>
  <si>
    <t>160</t>
  </si>
  <si>
    <t>167</t>
  </si>
  <si>
    <t>168</t>
  </si>
  <si>
    <t>169</t>
  </si>
  <si>
    <t>170</t>
  </si>
  <si>
    <t>171</t>
  </si>
  <si>
    <t>172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</si>
  <si>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</si>
  <si>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</si>
  <si>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</si>
  <si>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</si>
  <si>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</si>
  <si>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</si>
  <si>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</si>
  <si>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</si>
  <si>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</si>
  <si>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</si>
  <si>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</si>
  <si>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</si>
  <si>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</si>
  <si>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</si>
  <si>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</si>
  <si>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</si>
  <si>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</si>
  <si>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211</t>
  </si>
  <si>
    <t>212</t>
  </si>
  <si>
    <t>213</t>
  </si>
  <si>
    <t>214</t>
  </si>
  <si>
    <t>215</t>
  </si>
  <si>
    <t>216</t>
  </si>
  <si>
    <t>217</t>
  </si>
  <si>
    <t>218</t>
  </si>
  <si>
    <t>Субвенции бюджетам муниципальных образований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</si>
  <si>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Оказать материальную помощь одиноким матерям, матерям из малообеспеченных и многодетных в рамках подпрограммы «Господдержка детей 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</si>
  <si>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Подпрограмма "Формирование и постановка на государственный кадастровый учёт земельных участков"</t>
  </si>
  <si>
    <t>Проведение конкурсов, фестивалей, соревнований с целью выявления одарённых и талантливых детей Большеулуйского района. Софинансирование за участие в краевых конкурсах по условиям Положений. Оплата страховых взносов за участников спортивных и культурно 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</si>
  <si>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муниципального этапа Всероссийской олимпиады школьников. Награждение победителей и призёров муниципального этапа Всероссийской олимпиады. Поощрение педагогов за подготовку победителей и призёров муниципального этапа Всероссийской олимпиады школьников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</si>
  <si>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ежегодного конкурса летних оздоровительных программ, реализуемых в летних оздоровительных лагерях при образовательных учреждениях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</si>
  <si>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Реализация образовательных программ оздоровления, отдыха, занятости детей и подростков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</si>
  <si>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1</t>
  </si>
  <si>
    <t>14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</si>
  <si>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</si>
  <si>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</si>
  <si>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</si>
  <si>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</si>
  <si>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</si>
  <si>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</si>
  <si>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</si>
  <si>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</si>
  <si>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</si>
  <si>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</si>
  <si>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</si>
  <si>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</si>
  <si>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</si>
  <si>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</si>
  <si>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</si>
  <si>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</si>
  <si>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</si>
  <si>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</si>
  <si>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</si>
  <si>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</si>
  <si>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48</t>
  </si>
  <si>
    <t>84</t>
  </si>
  <si>
    <t>85</t>
  </si>
  <si>
    <t>86</t>
  </si>
  <si>
    <t>87</t>
  </si>
  <si>
    <t>88</t>
  </si>
  <si>
    <t>89</t>
  </si>
  <si>
    <t>90</t>
  </si>
  <si>
    <t>91</t>
  </si>
  <si>
    <t>109</t>
  </si>
  <si>
    <t>111</t>
  </si>
  <si>
    <t>119</t>
  </si>
  <si>
    <t>129</t>
  </si>
  <si>
    <t>130</t>
  </si>
  <si>
    <t>131</t>
  </si>
  <si>
    <t>132</t>
  </si>
  <si>
    <t>133</t>
  </si>
  <si>
    <t>134</t>
  </si>
  <si>
    <t>135</t>
  </si>
  <si>
    <t>157</t>
  </si>
  <si>
    <t>158</t>
  </si>
  <si>
    <t>163</t>
  </si>
  <si>
    <t>173</t>
  </si>
  <si>
    <t>174</t>
  </si>
  <si>
    <t>175</t>
  </si>
  <si>
    <t>176</t>
  </si>
  <si>
    <t>177</t>
  </si>
  <si>
    <t>178</t>
  </si>
  <si>
    <t>182</t>
  </si>
  <si>
    <t>183</t>
  </si>
  <si>
    <t>184</t>
  </si>
  <si>
    <t>185</t>
  </si>
  <si>
    <t>186</t>
  </si>
  <si>
    <t>187</t>
  </si>
  <si>
    <t>207</t>
  </si>
  <si>
    <t>208</t>
  </si>
  <si>
    <t>209</t>
  </si>
  <si>
    <t>210</t>
  </si>
  <si>
    <t>253</t>
  </si>
  <si>
    <t>254</t>
  </si>
  <si>
    <t>255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</si>
  <si>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</si>
  <si>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</si>
  <si>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</si>
  <si>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</si>
  <si>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</si>
  <si>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</si>
  <si>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</si>
  <si>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</si>
  <si>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</si>
  <si>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291</t>
  </si>
  <si>
    <t>292</t>
  </si>
  <si>
    <t>293</t>
  </si>
  <si>
    <t>294</t>
  </si>
  <si>
    <t>295</t>
  </si>
  <si>
    <t>296</t>
  </si>
  <si>
    <t>302</t>
  </si>
  <si>
    <t>303</t>
  </si>
  <si>
    <t>304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</si>
  <si>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</si>
  <si>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</si>
  <si>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</si>
  <si>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</si>
  <si>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</si>
  <si>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</si>
  <si>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</si>
  <si>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</si>
  <si>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</si>
  <si>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</si>
  <si>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</si>
  <si>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</si>
  <si>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</si>
  <si>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</si>
  <si>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</si>
  <si>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</si>
  <si>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</si>
  <si>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</si>
  <si>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</si>
  <si>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350</t>
  </si>
  <si>
    <t>351</t>
  </si>
  <si>
    <t>352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</si>
  <si>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</si>
  <si>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</si>
  <si>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</si>
  <si>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</si>
  <si>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</si>
  <si>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</si>
  <si>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</si>
  <si>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</si>
  <si>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</si>
  <si>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</si>
  <si>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</si>
  <si>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</si>
  <si>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</si>
  <si>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</si>
  <si>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</si>
  <si>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372</t>
  </si>
  <si>
    <t>373</t>
  </si>
  <si>
    <t>374</t>
  </si>
  <si>
    <t>375</t>
  </si>
  <si>
    <t>378</t>
  </si>
  <si>
    <t>379</t>
  </si>
  <si>
    <t>388</t>
  </si>
  <si>
    <t>389</t>
  </si>
  <si>
    <t>390</t>
  </si>
  <si>
    <t>391</t>
  </si>
  <si>
    <t>392</t>
  </si>
  <si>
    <t>393</t>
  </si>
  <si>
    <t>399</t>
  </si>
  <si>
    <t>400</t>
  </si>
  <si>
    <t>401</t>
  </si>
  <si>
    <t>438</t>
  </si>
  <si>
    <t>439</t>
  </si>
  <si>
    <t>440</t>
  </si>
  <si>
    <t>447</t>
  </si>
  <si>
    <t>448</t>
  </si>
  <si>
    <t>449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</si>
  <si>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</si>
  <si>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</si>
  <si>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</si>
  <si>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</si>
  <si>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</si>
  <si>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</si>
  <si>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</si>
  <si>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</si>
  <si>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</si>
  <si>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</si>
  <si>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</si>
  <si>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</si>
  <si>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</si>
  <si>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</si>
  <si>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</si>
  <si>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</si>
  <si>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</si>
  <si>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</si>
  <si>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</si>
  <si>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</si>
  <si>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</si>
  <si>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</si>
  <si>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</si>
  <si>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</si>
  <si>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</si>
  <si>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</si>
  <si>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</si>
  <si>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</si>
  <si>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</si>
  <si>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</si>
  <si>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</si>
  <si>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</si>
  <si>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</si>
  <si>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</si>
  <si>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</si>
  <si>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</si>
  <si>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</si>
  <si>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</si>
  <si>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</si>
  <si>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</si>
  <si>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</si>
  <si>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</si>
  <si>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</si>
  <si>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</si>
  <si>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</si>
  <si>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</si>
  <si>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</si>
  <si>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</si>
  <si>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</si>
  <si>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</si>
  <si>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</si>
  <si>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</si>
  <si>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</si>
  <si>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</si>
  <si>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</si>
  <si>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</si>
  <si>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</si>
  <si>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</si>
  <si>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</si>
  <si>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</si>
  <si>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</si>
  <si>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544</t>
  </si>
  <si>
    <t>545</t>
  </si>
  <si>
    <t>546</t>
  </si>
  <si>
    <t>556</t>
  </si>
  <si>
    <t>557</t>
  </si>
  <si>
    <t>558</t>
  </si>
  <si>
    <t>560</t>
  </si>
  <si>
    <t>561</t>
  </si>
  <si>
    <t>562</t>
  </si>
  <si>
    <t>566</t>
  </si>
  <si>
    <t>567</t>
  </si>
  <si>
    <t>568</t>
  </si>
  <si>
    <t>569</t>
  </si>
  <si>
    <t>570</t>
  </si>
  <si>
    <t>571</t>
  </si>
  <si>
    <t>575</t>
  </si>
  <si>
    <t>576</t>
  </si>
  <si>
    <t>577</t>
  </si>
  <si>
    <t>578</t>
  </si>
  <si>
    <t>579</t>
  </si>
  <si>
    <t>580</t>
  </si>
  <si>
    <t>Организация подвоза детей и подростков к местам отдыха, оздоровления, занятости, местам проведения культурно-массовых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</si>
  <si>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251</t>
  </si>
  <si>
    <t>252</t>
  </si>
  <si>
    <t>256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</si>
  <si>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</si>
  <si>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</si>
  <si>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</si>
  <si>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</si>
  <si>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</si>
  <si>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</si>
  <si>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</si>
  <si>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</si>
  <si>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</si>
  <si>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</si>
  <si>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</si>
  <si>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</si>
  <si>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</si>
  <si>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</si>
  <si>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</si>
  <si>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</si>
  <si>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</si>
  <si>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</si>
  <si>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</si>
  <si>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</si>
  <si>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</si>
  <si>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</si>
  <si>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</si>
  <si>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</si>
  <si>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</si>
  <si>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297</t>
  </si>
  <si>
    <t>298</t>
  </si>
  <si>
    <t>299</t>
  </si>
  <si>
    <t>301</t>
  </si>
  <si>
    <t>313</t>
  </si>
  <si>
    <t>314</t>
  </si>
  <si>
    <t>318</t>
  </si>
  <si>
    <t>319</t>
  </si>
  <si>
    <t>321</t>
  </si>
  <si>
    <t>322</t>
  </si>
  <si>
    <t>323</t>
  </si>
  <si>
    <t>324</t>
  </si>
  <si>
    <t>325</t>
  </si>
  <si>
    <t>326</t>
  </si>
  <si>
    <t>346</t>
  </si>
  <si>
    <t>347</t>
  </si>
  <si>
    <t>348</t>
  </si>
  <si>
    <t>349</t>
  </si>
  <si>
    <t>353</t>
  </si>
  <si>
    <t>354</t>
  </si>
  <si>
    <t>355</t>
  </si>
  <si>
    <t>371</t>
  </si>
  <si>
    <t>380</t>
  </si>
  <si>
    <t>381</t>
  </si>
  <si>
    <t>382</t>
  </si>
  <si>
    <t>383</t>
  </si>
  <si>
    <t>384</t>
  </si>
  <si>
    <t>385</t>
  </si>
  <si>
    <t>386</t>
  </si>
  <si>
    <t>387</t>
  </si>
  <si>
    <t>394</t>
  </si>
  <si>
    <t>395</t>
  </si>
  <si>
    <t>396</t>
  </si>
  <si>
    <t>397</t>
  </si>
  <si>
    <t>398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</si>
  <si>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</si>
  <si>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</si>
  <si>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</si>
  <si>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</si>
  <si>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</si>
  <si>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</si>
  <si>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</si>
  <si>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</si>
  <si>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</si>
  <si>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</si>
  <si>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</si>
  <si>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</si>
  <si>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</si>
  <si>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</si>
  <si>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</si>
  <si>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</si>
  <si>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</si>
  <si>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</si>
  <si>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</si>
  <si>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</si>
  <si>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</si>
  <si>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</si>
  <si>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</si>
  <si>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</si>
  <si>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</si>
  <si>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</si>
  <si>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</si>
  <si>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</si>
  <si>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</si>
  <si>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</si>
  <si>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</si>
  <si>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</si>
  <si>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</si>
  <si>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</si>
  <si>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</si>
  <si>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441</t>
  </si>
  <si>
    <t>442</t>
  </si>
  <si>
    <t>443</t>
  </si>
  <si>
    <t>444</t>
  </si>
  <si>
    <t>445</t>
  </si>
  <si>
    <t>446</t>
  </si>
  <si>
    <t>Организация временного трудоустройства несовершеннолетних граждан в возрасте от 14 до 18 лет в свободное от учебы время, в рамках подпрограммы "Содействие организации временного трудоустройства безработных и несовершеннолетних граждан" муниципальной программы Большеулуйского района "Содействие занятости населения"</t>
  </si>
  <si>
    <t>Культура, кинематография</t>
  </si>
  <si>
    <t>0800</t>
  </si>
  <si>
    <t>Культура</t>
  </si>
  <si>
    <t>0801</t>
  </si>
  <si>
    <t>Подпрограмма "Культурное наследие Большеулуйского района"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</si>
  <si>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системы социальной поддержки населения»</t>
  </si>
  <si>
    <t>Обеспечение деятельности (оказание услуг) ПМПК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</si>
  <si>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Возмещение расходов по пассажироперевозкам ветеранов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«Система социальной защиты населения Большеулуйского района»</t>
  </si>
  <si>
    <t>Возмещение расходов по пассажироперевозкам студентов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«Система социальной защиты населения Большеулуйского района»</t>
  </si>
  <si>
    <t>450</t>
  </si>
  <si>
    <t>451</t>
  </si>
  <si>
    <t>452</t>
  </si>
  <si>
    <t>453</t>
  </si>
  <si>
    <t>454</t>
  </si>
  <si>
    <t>455</t>
  </si>
  <si>
    <t>456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</si>
  <si>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</si>
  <si>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</si>
  <si>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</si>
  <si>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</si>
  <si>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</si>
  <si>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</si>
  <si>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</si>
  <si>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</si>
  <si>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</si>
  <si>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543</t>
  </si>
  <si>
    <t>0107</t>
  </si>
  <si>
    <t>Молодежная политика и оздоровление детей</t>
  </si>
  <si>
    <t>0707</t>
  </si>
  <si>
    <t>Софинансирование 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</si>
  <si>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Софинансирование субсидии на оплату стоимости путёвок для детей в краевые государственные и негосударственные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</si>
  <si>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0709</t>
  </si>
  <si>
    <t>Другие вопросы в области образования</t>
  </si>
  <si>
    <t>Подпрограмма «Содействие организации временного трудоустройства безработных и несовершеннолетних граждан"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</si>
  <si>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района"</t>
  </si>
  <si>
    <t>Предоставление дотаций на выравнивание уровня бюджетной обеспеченности поселений района за счёт средств районного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</si>
  <si>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Обеспечение предварительного и текущего контроля за использованием главными распорядителями, распорядителями, получателями средств соответствующих бюджетов, а также другими участниками бюджетного процесса  , в рамках подпрограммы «Организация и осуществление муниципального финансового контроля и надзора в финансово-бюджетной сфере Большеулуйского района» муниципальной программы Большеулуйского района «Управление муниципальными финансами»</t>
  </si>
  <si>
    <t>Обеспечение деятельности (оказание услуг) МБУК "Большеулуйская ЦБС"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</si>
  <si>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Подпрограмма "Искусство и народное творчество Большеулуйского района"</t>
  </si>
  <si>
    <t>Организация и проведение районных национальных праздников:"Янов день", "Адвент", "Сабантуй",в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</si>
  <si>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Празднование Дня Победы в ВОВ 1941-1945гг,в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</si>
  <si>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и проведение фестивалей народного, эстрадного, патриотического творчества 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</si>
  <si>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Проведение районных семинаров, творческих лабораторий, мастер-классов с приглашением иногородних специалистов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</si>
  <si>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Субвенции бюджетам муниципальных образований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</si>
  <si>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Приобретение специальной литературы, информации на различных носителях для отдела культуры, спорта, туризма и молодёжной политики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</si>
  <si>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Здравоохранение</t>
  </si>
  <si>
    <t>0900</t>
  </si>
  <si>
    <t xml:space="preserve">Другие вопросы в области здравоохранения </t>
  </si>
  <si>
    <t>0909</t>
  </si>
  <si>
    <t>Субсидии бюджетам муниципальных образований района на организацию и проведение акарицидных обработок мест массового отдыха населения по подпрограмме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 в рамках непрограммных расходов отдельных органов исполнительной власти</t>
  </si>
  <si>
    <t>Субсидии</t>
  </si>
  <si>
    <t>520</t>
  </si>
  <si>
    <t>Пенсионное обеспечение</t>
  </si>
  <si>
    <t>1001</t>
  </si>
  <si>
    <t>Муниципальная программа Большеулуйского района «Система социальной защиты населения Большеулуйского района»</t>
  </si>
  <si>
    <t>Подпрограмма «Повышение качества жизни отдельных категорий граждан в т.ч. инвалидов, степени их социальной защищённости»</t>
  </si>
  <si>
    <t>Предоставление пенсии за выслугу лет муниципальным служащим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«Система социальной защиты населения Большеулуйского района»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</si>
  <si>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</si>
  <si>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</si>
  <si>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</si>
  <si>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</si>
  <si>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обслуживание населения</t>
  </si>
  <si>
    <t>1002</t>
  </si>
  <si>
    <t>Подпрограмма «Повышение качества и доступности социальных услуг населению»</t>
  </si>
  <si>
    <t>Медицинское сопровождение детей в загородные лагеря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</si>
  <si>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</si>
  <si>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</si>
  <si>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</si>
  <si>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</si>
  <si>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</si>
  <si>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</si>
  <si>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</si>
  <si>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</si>
  <si>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</si>
  <si>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559</t>
  </si>
  <si>
    <t>563</t>
  </si>
  <si>
    <t>564</t>
  </si>
  <si>
    <t>565</t>
  </si>
  <si>
    <t>572</t>
  </si>
  <si>
    <t>573</t>
  </si>
  <si>
    <t>574</t>
  </si>
  <si>
    <t>581</t>
  </si>
  <si>
    <t>582</t>
  </si>
  <si>
    <t>Подпрограмма "Вовлечение молодёжи Большеулуйского района в социальную практику"</t>
  </si>
  <si>
    <t>Проведение аттестации автоматизированных систем для обеспечения безопасности информации, составляющей государственную тайну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</si>
  <si>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Проведение мероприятий по содержанию Единой дежурной диспетчерской службы Администрации Большеулуйского района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</si>
  <si>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безопасности"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</si>
  <si>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</si>
  <si>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Подпрограмма "Патриотическое  воспитание молодёжи Большеулуйского района "</t>
  </si>
  <si>
    <t>Подпрограмма «Развитие подотрасли растениеводства, переработки и реализации продукции растениеводства, сохранение и восстановление плодородия почв»</t>
  </si>
  <si>
    <t>Средства на софинансирование расходных обязательств Большеулуйского района на проведение работ по уничтожению сорняков дикорастущей конопли, в рамках подпрограммы «Развитие подотрасли растениеводства, переработки и реализации продукции растениеводства, сохранение и восстановление плодородия почв»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</si>
  <si>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Субсидии на реализацию публичных обязательств по ранее выданным сертификатам на индивидуальное строительство жилых домов в рамках РЦП "Индивидуальный жилой дом"</t>
  </si>
  <si>
    <t>583</t>
  </si>
  <si>
    <t>584</t>
  </si>
  <si>
    <t>585</t>
  </si>
  <si>
    <t>587</t>
  </si>
  <si>
    <t>Монтаж видеонаблюдения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</si>
  <si>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муниципальным, пригородным и междугородним (внутрирайонным) маршрутам, в рамках подпрограммы «Развитие транспортного комплекса» муниципальной программы Большеулуйского района «Развитие транспортной  системы»</t>
  </si>
  <si>
    <t>Субсидии юридическим лицам (кроме некоммерческих организаций), индивидуальным предпринимателям, физическим лицам</t>
  </si>
  <si>
    <t>240</t>
  </si>
  <si>
    <t>Вид расходов</t>
  </si>
  <si>
    <t>137</t>
  </si>
  <si>
    <t>1000</t>
  </si>
  <si>
    <t>Всего</t>
  </si>
  <si>
    <t>1006</t>
  </si>
  <si>
    <t>Другие вопросы в области социальной политики</t>
  </si>
  <si>
    <t>200</t>
  </si>
  <si>
    <t>Раздел, подраздел</t>
  </si>
  <si>
    <t>9</t>
  </si>
  <si>
    <t>149</t>
  </si>
  <si>
    <t>Межбюджетные трансферты</t>
  </si>
  <si>
    <t>Социальная политика</t>
  </si>
  <si>
    <t>Муниципальная программа Большеулуйского района "Содействие занятости населения"</t>
  </si>
  <si>
    <t>Организация проведения  оплачиваемых общественных работ. Организация временного трудоустройства, безработных граждан, испытывающие трудности в поиске работы, в рамках подпрограммы "Содействие организации временного трудоустройства безработных и несовершеннолетних граждан" муниципальной программы Большеулуйского района "Содействие занятости населения"</t>
  </si>
  <si>
    <t>Иные межбюджетные трансферты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</si>
  <si>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</si>
  <si>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</si>
  <si>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540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</si>
  <si>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</si>
  <si>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</si>
  <si>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</si>
  <si>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</si>
  <si>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</si>
  <si>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2</t>
  </si>
  <si>
    <t>3</t>
  </si>
  <si>
    <t>4</t>
  </si>
  <si>
    <t>5</t>
  </si>
  <si>
    <t>6</t>
  </si>
  <si>
    <t>7</t>
  </si>
  <si>
    <t>8</t>
  </si>
  <si>
    <t/>
  </si>
  <si>
    <t>600</t>
  </si>
  <si>
    <t>610</t>
  </si>
  <si>
    <t>Субсидии бюджетным учреждениям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</si>
  <si>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</si>
  <si>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</si>
  <si>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</si>
  <si>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</si>
  <si>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Муниципальная программа Большеулуйского района "Управление муниципальными финансами" на 2014-2016 годы</t>
  </si>
  <si>
    <t>Дотации</t>
  </si>
  <si>
    <t>510</t>
  </si>
  <si>
    <t>1301</t>
  </si>
  <si>
    <t>Обслуживание государственного (муниципального) долга</t>
  </si>
  <si>
    <t>Обслуживание муниципального долга</t>
  </si>
  <si>
    <t>730</t>
  </si>
  <si>
    <t>700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</si>
  <si>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</si>
  <si>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</si>
  <si>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</si>
  <si>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Большеулуйского района"</t>
  </si>
  <si>
    <t>Планирование расходов на обслуживание муниципального долга Большеулуйского района, в рамках подпрограммы «Управление муниципальным долгом Большеулуйского района» муниципальной программы Большеулуйского района «Управление муниципальными финансами»</t>
  </si>
  <si>
    <t>102</t>
  </si>
  <si>
    <t>0100</t>
  </si>
  <si>
    <t>0106</t>
  </si>
  <si>
    <t>100</t>
  </si>
  <si>
    <t>120</t>
  </si>
  <si>
    <t>Подпрограмма "Организация и осуществление муниципального финансового контроля и надзора в финансово-бюджетной сфере Большеулуйского района"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</si>
  <si>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</si>
  <si>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</si>
  <si>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Субсидии на возмещение части затрат по оплате работ (услуг), связанных с сертификацией, регистрацией или другими формами подтверждения соответствия товаров (работ, услуг),в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</si>
  <si>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Субсидии на возмещение части затрат на уплату первого взноса (аванса) при заключении договоров лизинга оборудования,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</si>
  <si>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Проведение семинаров, круглых столов. распространение методических пособий для субъектов малого и (или) среднего предпринимательства. информирование субъектов малого и среднего предпринимательства о реализуемых мерах поддержки. Проведение конкурса "Предприниматель года",в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</si>
  <si>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Подпрограмма "Инвентаризация объектов недвижимого имущества"</t>
  </si>
  <si>
    <t>Подпрограмма «Повышение каченства жизни отдельных категорий граждан в т.ч инвалидов, степени их социальной защищенности»</t>
  </si>
  <si>
    <t>Обслуживание спутниковой системы ГЛОНАСС, в рамках подпрограммы «Безопасность дорожного движения» муниципальной программы Большеулуйского района «Развитие транспортной  системы»</t>
  </si>
  <si>
    <t>Субсидия на обеспечение специалиста муниципального учреждения социального обслуживания по работе с ветеранами в рамках подпрограммы «Повышение каченства жизни отдельных категорий граждан в т.ч инвалидов, степени их социальной защищенности» муниципальной программы Большеулуйского района «Система социальной защиты населения Большеулуйского района»</t>
  </si>
  <si>
    <t>Обеспечение предоставления услуг в сфере образования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</si>
  <si>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</si>
  <si>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Подпрограмма "Обеспечение жильём молодых семей в Большеулуйском районе"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</si>
  <si>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</si>
  <si>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Подпрограмма «Обеспечение реализации муниципальной программы»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</si>
  <si>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</si>
  <si>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</si>
  <si>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101</t>
  </si>
  <si>
    <t>0102</t>
  </si>
  <si>
    <t>Функционирование высшего должностного лица субъекта Российской  Федерации и муниципального образования</t>
  </si>
  <si>
    <t>Непрограммные расходы представительных органов власти</t>
  </si>
  <si>
    <t xml:space="preserve">Функционирование Большеулуйского районного Совета депутатов </t>
  </si>
  <si>
    <t>Председатель представительного органа местного самоуправления муниципального района в рамках непрограммных расходов представительного органа власти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</si>
  <si>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</si>
  <si>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местного самоуправления в рамках непрограммных расходов  представительного органа власти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</si>
  <si>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</si>
  <si>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Иные бюджетные ассигнования</t>
  </si>
  <si>
    <t>Уплата налогов, сборов и иных платежей</t>
  </si>
  <si>
    <t>0103</t>
  </si>
  <si>
    <t>800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</si>
  <si>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</si>
  <si>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</si>
  <si>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"Обеспечение условий реализации программы и прочие мероприятия"</t>
  </si>
  <si>
    <t>Физическая культура и спорт</t>
  </si>
  <si>
    <t>1100</t>
  </si>
  <si>
    <t>Массовый спорт</t>
  </si>
  <si>
    <t>1102</t>
  </si>
  <si>
    <t>Подпрограмма "Развитие массовой физической культуры и спорта"</t>
  </si>
  <si>
    <t>Подпрограмма «Развитие кадрового потенциала отрасли»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</si>
  <si>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Аренда жилой площади на территории района специалистов - педагогических работников (молодые специалисты, специалисты приехавшие в район из иных муниципалитетов). Подъёмные молодым специалистам в рамках подпрограммы «Развитие кадрового потенциала отрасли» муниципальной программы «Развитие образования Большеулуйского района»</t>
  </si>
  <si>
    <t>110</t>
  </si>
  <si>
    <t>0113</t>
  </si>
  <si>
    <t>Другие общегосударственные вопросы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</si>
  <si>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</si>
  <si>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</si>
  <si>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выплату персоналу государственных (муниципальных) органов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</si>
  <si>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«Управление муниципальными финансами»</t>
  </si>
  <si>
    <t>9610000910</t>
  </si>
  <si>
    <t>9510000000</t>
  </si>
  <si>
    <t>9500000000</t>
  </si>
  <si>
    <t>9610000000</t>
  </si>
  <si>
    <t>9600000000</t>
  </si>
  <si>
    <t>9510000920</t>
  </si>
  <si>
    <t>9510000990</t>
  </si>
  <si>
    <t>0800000000</t>
  </si>
  <si>
    <t>0840000000</t>
  </si>
  <si>
    <t>0840000990</t>
  </si>
  <si>
    <t>1900000000</t>
  </si>
  <si>
    <t>1940000000</t>
  </si>
  <si>
    <t>1940000990</t>
  </si>
  <si>
    <t>9610000990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</si>
  <si>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непрограммых расходов органов исполнительной власти</t>
  </si>
  <si>
    <t>Расходы на выплаты персоналу государственных (муниципальных) органов</t>
  </si>
  <si>
    <t>Судебная система</t>
  </si>
  <si>
    <t>Осуществление полномочий по составлению (изменению) списков кандидатов в присяжне заседатели федеральныъх судов общей юрисдикции в Российской Федеорации по Большеулуйскому району в рамках непрограммных расходов отдельных органов исполнительной власти</t>
  </si>
  <si>
    <t>0105</t>
  </si>
  <si>
    <t>9610051200</t>
  </si>
  <si>
    <t>1800000000</t>
  </si>
  <si>
    <t>1840000000</t>
  </si>
  <si>
    <t>1840000990</t>
  </si>
  <si>
    <t xml:space="preserve">Непрограммные мероприятия контрольно-счётного органа </t>
  </si>
  <si>
    <t>9700000000</t>
  </si>
  <si>
    <t>Функционирование Контрольно-счётного органа Большеулуйского района</t>
  </si>
  <si>
    <t>9710000000</t>
  </si>
  <si>
    <t xml:space="preserve">Руководство и управление в сфере установленных функций контрольно-счётного органа местного самоуправления в рамках непрограммных расходов </t>
  </si>
  <si>
    <t>9710000990</t>
  </si>
  <si>
    <t>Резервные фонды</t>
  </si>
  <si>
    <t>9610000920</t>
  </si>
  <si>
    <t>0830000000</t>
  </si>
  <si>
    <t>0830000010</t>
  </si>
  <si>
    <t>0830010210</t>
  </si>
  <si>
    <t>0830075190</t>
  </si>
  <si>
    <t>1830000000</t>
  </si>
  <si>
    <t>1830000980</t>
  </si>
  <si>
    <t>1910000000</t>
  </si>
  <si>
    <t>1910000010</t>
  </si>
  <si>
    <t>1940000010</t>
  </si>
  <si>
    <t>Подпрограмма "Обеспечение реализации муниципальной программы и прочие мероприятия"</t>
  </si>
  <si>
    <t>Взносы на капитальный ремонт общего имущества многоквартирных домов</t>
  </si>
  <si>
    <t>9610076040</t>
  </si>
  <si>
    <t>Субвенции бюджетам муниципальных образований края на осуществление государственных полномочиями по осуществлению уведомительной регистрации коллективных договоров и территориальных соглашений и контроля за их выполнением, в рамках непрограммных расходов отдельных органов исполнительной власти</t>
  </si>
  <si>
    <t>9610074290</t>
  </si>
  <si>
    <t>9620000000</t>
  </si>
  <si>
    <t>9620075140</t>
  </si>
  <si>
    <t>9620051180</t>
  </si>
  <si>
    <t>0500000000</t>
  </si>
  <si>
    <t>0510000000</t>
  </si>
  <si>
    <t>0510000010</t>
  </si>
  <si>
    <t>0510000020</t>
  </si>
  <si>
    <t>0510000030</t>
  </si>
  <si>
    <t>0540000000</t>
  </si>
  <si>
    <t>0540000010</t>
  </si>
  <si>
    <t>0520000000</t>
  </si>
  <si>
    <t>0520000010</t>
  </si>
  <si>
    <t>Подпрограмма "Обеспечение профилактики и тушения пожаров в Большеулуйском районе"</t>
  </si>
  <si>
    <t>Производство минерализированных полос и уход за ними в сельских населенных пунктах района, в рамках подпрограммы "Обеспечение профилактики и тушения пожаров в Большеулуйском районе"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</si>
  <si>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0405</t>
  </si>
  <si>
    <t>Сельское хозяйство</t>
  </si>
  <si>
    <t xml:space="preserve">Муниципальная программа "Развитие сельского хозяйства и регулирование рынков сельскохозяйственной продукции, сырья и продовольствия в Большеулуйском районе" </t>
  </si>
  <si>
    <t>Подпрограмма "Обеспечение реализации муниципальной программы"</t>
  </si>
  <si>
    <t xml:space="preserve">Субвенции бюджетам муниципальных образований края, направляемых на реализацию Закона края от 27 декабря 2005 года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производства»,в рамках подпрограммы  "Обеспечение реализации муниципальной программы", муниципальной программы "Развитие сельского хозяйства и регулирование рынков сельскохозяйственной продукции, сырья и продовольствия в Большеулуйском районе" </t>
  </si>
  <si>
    <t>1400000000</t>
  </si>
  <si>
    <t>1480000000</t>
  </si>
  <si>
    <t>1480075170</t>
  </si>
  <si>
    <t>1200000000</t>
  </si>
  <si>
    <t>1220000000</t>
  </si>
  <si>
    <t>1220000010</t>
  </si>
  <si>
    <t>1230000000</t>
  </si>
  <si>
    <t>1230000030</t>
  </si>
  <si>
    <t>1100000000</t>
  </si>
  <si>
    <t>1120000000</t>
  </si>
  <si>
    <t>1120000010</t>
  </si>
  <si>
    <t>1120000020</t>
  </si>
  <si>
    <t>1120000030</t>
  </si>
  <si>
    <t>1120000040</t>
  </si>
  <si>
    <t>1120000050</t>
  </si>
  <si>
    <t>Субсидии субъектам малого и (или) среднего предпринимательства на возмещение части затрат, связанных с приобретением оборудования в целях создания и (или) развития модернизации производства,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</si>
  <si>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1410000000</t>
  </si>
  <si>
    <t>1410000010</t>
  </si>
  <si>
    <t>1410075180</t>
  </si>
  <si>
    <t>1930000000</t>
  </si>
  <si>
    <t>1930000010</t>
  </si>
  <si>
    <t>1930000020</t>
  </si>
  <si>
    <t>0400000000</t>
  </si>
  <si>
    <t>0410000000</t>
  </si>
  <si>
    <t>0410000010</t>
  </si>
  <si>
    <t>0410000020</t>
  </si>
  <si>
    <t>0410000030</t>
  </si>
  <si>
    <t>Субсидия на содержание и уплату налогов по биотермической яме и полигона для размещения твёрдых бытовых отходов 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</si>
  <si>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0490075700</t>
  </si>
  <si>
    <t>Отдельные мероприятия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</si>
  <si>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</si>
  <si>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Социальное обеспечение  и иные выплаты населению</t>
  </si>
  <si>
    <t>0450000000</t>
  </si>
  <si>
    <t>0450000980</t>
  </si>
  <si>
    <t>0840000010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</si>
  <si>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ДШИ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</si>
  <si>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0900000000</t>
  </si>
  <si>
    <t>0920000000</t>
  </si>
  <si>
    <t>0920000010</t>
  </si>
  <si>
    <t>0920010210</t>
  </si>
  <si>
    <t>0200000000</t>
  </si>
  <si>
    <t>1000000000</t>
  </si>
  <si>
    <t>1010000000</t>
  </si>
  <si>
    <t>1010000020</t>
  </si>
  <si>
    <t>1010000030</t>
  </si>
  <si>
    <t>1010000040</t>
  </si>
  <si>
    <t>1010000050</t>
  </si>
  <si>
    <t>1010000060</t>
  </si>
  <si>
    <t>1010000070</t>
  </si>
  <si>
    <t>1010000080</t>
  </si>
  <si>
    <t>1010000090</t>
  </si>
  <si>
    <t>1010000100</t>
  </si>
  <si>
    <t>1010000130</t>
  </si>
  <si>
    <t>1010000140</t>
  </si>
  <si>
    <t>Участие в софинасировании в краевой программе по предоставлению субсидий бюджетам муниципальных образований из краевого бюджета на деятельность МБУ "Многопрофильный молодежный центр Большеулуйского района",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</si>
  <si>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1010010210</t>
  </si>
  <si>
    <t>1010074560</t>
  </si>
  <si>
    <t>1020000000</t>
  </si>
  <si>
    <t>1020000030</t>
  </si>
  <si>
    <t>0810000000</t>
  </si>
  <si>
    <t>0810000010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</si>
  <si>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</si>
  <si>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0810010210</t>
  </si>
  <si>
    <t>0820000000</t>
  </si>
  <si>
    <t>0820000010</t>
  </si>
  <si>
    <t>0820000030</t>
  </si>
  <si>
    <t>0820000040</t>
  </si>
  <si>
    <t>0820000050</t>
  </si>
  <si>
    <t>0820000070</t>
  </si>
  <si>
    <t>Обеспечение деятельности (оказание услуг) МБУК "Большеулуйский РДК", 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</si>
  <si>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</si>
  <si>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0820010210</t>
  </si>
  <si>
    <t>0840000030</t>
  </si>
  <si>
    <t>0840000110</t>
  </si>
  <si>
    <t>0840000170</t>
  </si>
  <si>
    <t>Софинансирование межбюджетного трансферта, передаваемого бюджетам муниципальных районов  на комплектование книжных фондов библиотек муниципальных образований края за счет средств федерального бюджета</t>
  </si>
  <si>
    <t>0840051440</t>
  </si>
  <si>
    <t>Межбюджетные трансферты на комплектование книжных фондов библиотек муниципальных образований края за счет средств федерального бюджета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</si>
  <si>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9620075550</t>
  </si>
  <si>
    <t>1030000000</t>
  </si>
  <si>
    <t>1030000010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</si>
  <si>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</si>
  <si>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</si>
  <si>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</si>
  <si>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</si>
  <si>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0240000000</t>
  </si>
  <si>
    <t>0240050820</t>
  </si>
  <si>
    <t>02400R0820</t>
  </si>
  <si>
    <t>0910000000</t>
  </si>
  <si>
    <t>0910000010</t>
  </si>
  <si>
    <t>0920000020</t>
  </si>
  <si>
    <t>1820000000</t>
  </si>
  <si>
    <t>1820000010</t>
  </si>
  <si>
    <t>1810000000</t>
  </si>
  <si>
    <t>1810000010</t>
  </si>
  <si>
    <t>Дошкольное образование</t>
  </si>
  <si>
    <t>Обеспечение функционирования муниципальных дошкольных 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</si>
  <si>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Софинансирование к субсидии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</si>
  <si>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Субвенции бюджетам мцниципальных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образования"</t>
  </si>
  <si>
    <t>Субвенции бюджетам мцниципальных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образования"</t>
  </si>
  <si>
    <t>0220000000</t>
  </si>
  <si>
    <t>0220000010</t>
  </si>
  <si>
    <t>0220000020</t>
  </si>
  <si>
    <t>0220074080</t>
  </si>
  <si>
    <t>0220075880</t>
  </si>
  <si>
    <t>0220010210</t>
  </si>
  <si>
    <t>0220000050</t>
  </si>
  <si>
    <t>0220000240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</si>
  <si>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</si>
  <si>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0220074090</t>
  </si>
  <si>
    <t>0220075640</t>
  </si>
  <si>
    <t>0220000190</t>
  </si>
  <si>
    <t>0220000200</t>
  </si>
  <si>
    <t>1010000120</t>
  </si>
  <si>
    <t>0220000070</t>
  </si>
  <si>
    <t>0220000080</t>
  </si>
  <si>
    <t>0220000130</t>
  </si>
  <si>
    <t>0220000140</t>
  </si>
  <si>
    <t>0220000150</t>
  </si>
  <si>
    <t>0220000280</t>
  </si>
  <si>
    <t>0230000000</t>
  </si>
  <si>
    <t>0230000010</t>
  </si>
  <si>
    <t>0230000020</t>
  </si>
  <si>
    <t>0230000030</t>
  </si>
  <si>
    <t>0240075520</t>
  </si>
  <si>
    <t>0250000000</t>
  </si>
  <si>
    <t>0250000010</t>
  </si>
  <si>
    <t>0250000980</t>
  </si>
  <si>
    <t>0250000990</t>
  </si>
  <si>
    <t>0250010210</t>
  </si>
  <si>
    <t>0300000000</t>
  </si>
  <si>
    <t>0310000000</t>
  </si>
  <si>
    <t>0310000010</t>
  </si>
  <si>
    <t>0310000050</t>
  </si>
  <si>
    <t>0360000000</t>
  </si>
  <si>
    <t>0360001510</t>
  </si>
  <si>
    <t>0220075540</t>
  </si>
  <si>
    <t>0220075660</t>
  </si>
  <si>
    <t>0240000060</t>
  </si>
  <si>
    <t>0310000020</t>
  </si>
  <si>
    <t>0310000030</t>
  </si>
  <si>
    <t>0310000040</t>
  </si>
  <si>
    <t>1600000000</t>
  </si>
  <si>
    <t>1610000000</t>
  </si>
  <si>
    <t>1610000010</t>
  </si>
  <si>
    <t>9510000910</t>
  </si>
  <si>
    <t>0530000000</t>
  </si>
  <si>
    <t>0530000020</t>
  </si>
  <si>
    <t>Подпрограмма "Социальная поддержка семей, имеющих детей"</t>
  </si>
  <si>
    <t>Субвенции бюджетам муниципальных образований на обеспечение бесплатного проезда детей до места нахождения детских оздоровительных лагерей и обратно, в рамках подпрограмма "Социальная поддержка семей, имеющих детей" муниципальной программы Большеулуйского района «Система социальной защиты населения Большеулуйского района»</t>
  </si>
  <si>
    <t>0320000000</t>
  </si>
  <si>
    <t>0320002750</t>
  </si>
  <si>
    <t>0220075560</t>
  </si>
  <si>
    <t>0370000000</t>
  </si>
  <si>
    <t>0370075130</t>
  </si>
  <si>
    <t>1700000000</t>
  </si>
  <si>
    <t>1710000000</t>
  </si>
  <si>
    <t>1710000010</t>
  </si>
  <si>
    <t>1710000020</t>
  </si>
  <si>
    <t>586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</si>
  <si>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</si>
  <si>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</si>
  <si>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</si>
  <si>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</si>
  <si>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</si>
  <si>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</si>
  <si>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</si>
  <si>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</si>
  <si>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</si>
  <si>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</si>
  <si>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</si>
  <si>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</si>
  <si>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</si>
  <si>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</si>
  <si>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62</t>
  </si>
  <si>
    <t>63</t>
  </si>
  <si>
    <t>74</t>
  </si>
  <si>
    <t>75</t>
  </si>
  <si>
    <t>76</t>
  </si>
  <si>
    <t>77</t>
  </si>
  <si>
    <t>188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</si>
  <si>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</si>
  <si>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</si>
  <si>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</si>
  <si>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</si>
  <si>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</si>
  <si>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</si>
  <si>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</si>
  <si>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</si>
  <si>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</si>
  <si>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</si>
  <si>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</si>
  <si>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</si>
  <si>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</si>
  <si>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</si>
  <si>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</si>
  <si>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</si>
  <si>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</si>
  <si>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</si>
  <si>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</si>
  <si>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</si>
  <si>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</si>
  <si>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</si>
  <si>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</si>
  <si>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</si>
  <si>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</si>
  <si>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</si>
  <si>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</si>
  <si>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</si>
  <si>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</si>
  <si>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</si>
  <si>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</si>
  <si>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305</t>
  </si>
  <si>
    <t>306</t>
  </si>
  <si>
    <t>307</t>
  </si>
  <si>
    <t>308</t>
  </si>
  <si>
    <t>309</t>
  </si>
  <si>
    <t>311</t>
  </si>
  <si>
    <t>312</t>
  </si>
  <si>
    <t>315</t>
  </si>
  <si>
    <t>316</t>
  </si>
  <si>
    <t>317</t>
  </si>
  <si>
    <t>376</t>
  </si>
  <si>
    <t>377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</si>
  <si>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</si>
  <si>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</si>
  <si>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</si>
  <si>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</si>
  <si>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</si>
  <si>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</si>
  <si>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</si>
  <si>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</si>
  <si>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</si>
  <si>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494</t>
  </si>
  <si>
    <t>495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</si>
  <si>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</si>
  <si>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</si>
  <si>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</si>
  <si>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</si>
  <si>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</si>
  <si>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</si>
  <si>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</si>
  <si>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</si>
  <si>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</si>
  <si>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</si>
  <si>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</si>
  <si>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</si>
  <si>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</si>
  <si>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</si>
  <si>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</si>
  <si>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</si>
  <si>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</si>
  <si>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</si>
  <si>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</si>
  <si>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</si>
  <si>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</si>
  <si>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</si>
  <si>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</si>
  <si>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</si>
  <si>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</si>
  <si>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</si>
  <si>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</si>
  <si>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</si>
  <si>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</si>
  <si>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</si>
  <si>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</si>
  <si>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</si>
  <si>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</si>
  <si>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</si>
  <si>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</si>
  <si>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</si>
  <si>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</si>
  <si>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</si>
  <si>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</si>
  <si>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0490000000</t>
  </si>
  <si>
    <t>1810076010</t>
  </si>
  <si>
    <t>96100100210</t>
  </si>
  <si>
    <t>0840010210</t>
  </si>
  <si>
    <t>Публичные нормативные социальных выплаты населению</t>
  </si>
  <si>
    <t>Дорожное хозяйство (дорожные фонды)</t>
  </si>
  <si>
    <t>0409</t>
  </si>
  <si>
    <t xml:space="preserve">Муниципальная программа "Развитие транспортной системы" Большеулуйского района </t>
  </si>
  <si>
    <t xml:space="preserve">Подпрограмма "Дороги Большеулуйского района" </t>
  </si>
  <si>
    <t>1210000000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</si>
  <si>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счёт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</si>
  <si>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1210073930</t>
  </si>
  <si>
    <t xml:space="preserve">Подпрограмма "Безопасность дорожного движения" 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</si>
  <si>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</si>
  <si>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1230074920</t>
  </si>
  <si>
    <t>14100R0550</t>
  </si>
  <si>
    <t>Подпрограмма "Поддержка малых форм хозяйствования"</t>
  </si>
  <si>
    <t>Возмещение части затрат на уплату процентов по кредитам и (или) займам, полученнымна развитие малых форм хозяйствования,   в рамках подпрограммы «Поддержка малых форм хозяйствования"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</si>
  <si>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 xml:space="preserve">Субсидии юридическим лицам (кроме некоммерческих организаций), индивидуальным предпринимателям, физическим лицам  </t>
  </si>
  <si>
    <t>0920000040</t>
  </si>
  <si>
    <t>Предоставление субсидии муниципальному бюджетному образовательному учреждению дополнительного образования детей "Большеулуйская детско-юношеская спортивная школа" на приобретение спортивного инвентаря,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</si>
  <si>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0840000020</t>
  </si>
  <si>
    <t>Обеспечение деятельности (оказание услуг) МКУ "Управление культуры Большеулуйского района ", 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</si>
  <si>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Субсидии бюджетам муниципальных образований на комплектование книжных фондов библиотек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</si>
  <si>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0840074880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</si>
  <si>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</si>
  <si>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</si>
  <si>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</si>
  <si>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</si>
  <si>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</si>
  <si>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</si>
  <si>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</si>
  <si>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</si>
  <si>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</si>
  <si>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</si>
  <si>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</si>
  <si>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</si>
  <si>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</si>
  <si>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</si>
  <si>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</si>
  <si>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</si>
  <si>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</si>
  <si>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</si>
  <si>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</si>
  <si>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</si>
  <si>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</si>
  <si>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</si>
  <si>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</si>
  <si>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</si>
  <si>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</si>
  <si>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</si>
  <si>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</si>
  <si>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Кредиторская задолженность за 2015 год, в рамках непрограммных расходов   органов исполнительной власти</t>
  </si>
  <si>
    <t>9610077770</t>
  </si>
  <si>
    <t>Кредиторская задолженность за 2015 год,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</si>
  <si>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0830077770</t>
  </si>
  <si>
    <t>Кредиторская задолженность за 2015 год в рамках подпрограммы "Организация и осуществление муниципального финансового контроля и надзора в финансово-бюджетной сфере Большеулуйского района"  муниципальной программы Большеулуйского района «Управление муниципальными финансами»</t>
  </si>
  <si>
    <t>1830077770</t>
  </si>
  <si>
    <t>Возмещение части  процентной ставки по долгосросным, среднесрочным и краткосрочным кредитам ,взятым малыми формами хозяйствования,за счёт средсв федерального бюджета,   в рамках подпрограммы «Поддержка малых форм хозяйствования"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</si>
  <si>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1410050550</t>
  </si>
  <si>
    <t>Кредиторская задолженность за 2015 год,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</si>
  <si>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0410077770</t>
  </si>
  <si>
    <t>Мероприятие на введение дополнительных мест в системе дошкольного образования детей по средством строительства, реконструкции и капитального ремонта зданий муниципальных образовательных организаций, приобретение зданий и помещений, а также оборудования и мебели для создания условий, позволяющих реализовать образовательную программу дошкольного образования детей за счёт средств районного бюджета,   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</si>
  <si>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0220000030</t>
  </si>
  <si>
    <t>Мероприятие на введение дополнительных мест в системе дошкольного образования детей по средством строительства, реконструкции и капитального ремонта зданий муниципальных образовательных организаций, приобретение зданий и помещений, а также оборудования и мебели для создания условий, позволяющих реализовать образовательную программу дошкольного образования детей за счёт средств краевого бюджета,   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</si>
  <si>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0220075600</t>
  </si>
  <si>
    <t>1230073980</t>
  </si>
  <si>
    <t>Средства на повышение размеров оплаты труда отдельным категориям работников бюджетной сферы края,в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</si>
  <si>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1010010430</t>
  </si>
  <si>
    <t>Мероприятие на государственную поддержку МБУК "Большеулуйский ЦКС" за счёт средств федерального бюджета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</si>
  <si>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Мероприятие на государственную поддержку МБУК "Большеулуйский ЦБС" за счёт средств федерального бюджета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</si>
  <si>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Мероприятие на государственную поддержку лучших работников культуры в МБУК "Большеулуйский ЦБС" за счёт средств федерального бюджета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</si>
  <si>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0840051470</t>
  </si>
  <si>
    <t>0840051480</t>
  </si>
  <si>
    <t>Другие вопросы в области культуры, кинематографии</t>
  </si>
  <si>
    <t>Муниципальная программа Большеулуйского района "Развитие культуры Большеулуйского района"</t>
  </si>
  <si>
    <t>Мероприятия на реализацию социокультурных проектов муниц. учреждений культуры и образовательных организаций в области культуры (субсидии на иные цели) в рамках подпрограммы "Поддержка искусства и народного творчества" муниципальной программы Большеулуйского района "Развитие культуры и туризма Большеулуйского района"</t>
  </si>
  <si>
    <t>0804</t>
  </si>
  <si>
    <t>0840000180</t>
  </si>
  <si>
    <t>Предоставление социальных выплат молодым семьям на приобретение (строительство жилья) за счёт средств краевого бюджета 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</si>
  <si>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10300R0200</t>
  </si>
  <si>
    <t>0220077770</t>
  </si>
  <si>
    <t>Кредиторская задолженность за 2015 год,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</si>
  <si>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Кредиторская задолженность за 2015 год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</si>
  <si>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0220000320</t>
  </si>
  <si>
    <t>Мероприятие на организацию отдыха детей и их оздоровление за счёт средств районного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</si>
  <si>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Мероприятие на организацию отдыха детей и их оздоровление за счёт средств краевого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</si>
  <si>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0220073970</t>
  </si>
  <si>
    <t>Кредиторская задолженность за 2015 год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</si>
  <si>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0250077770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</si>
  <si>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</si>
  <si>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</si>
  <si>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</si>
  <si>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</si>
  <si>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</si>
  <si>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</si>
  <si>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</si>
  <si>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</si>
  <si>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</si>
  <si>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</si>
  <si>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</si>
  <si>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</si>
  <si>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</si>
  <si>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</si>
  <si>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</si>
  <si>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</si>
  <si>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</si>
  <si>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</si>
  <si>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</si>
  <si>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</si>
  <si>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</si>
  <si>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</si>
  <si>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</si>
  <si>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</si>
  <si>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</si>
  <si>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</si>
  <si>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</si>
  <si>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</si>
  <si>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</si>
  <si>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</si>
  <si>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</si>
  <si>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</si>
  <si>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</si>
  <si>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</si>
  <si>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</si>
  <si>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</si>
  <si>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</si>
  <si>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</si>
  <si>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</si>
  <si>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</si>
  <si>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</si>
  <si>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</si>
  <si>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</si>
  <si>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</si>
  <si>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</si>
  <si>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</si>
  <si>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</si>
  <si>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</si>
  <si>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</si>
  <si>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</si>
  <si>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</si>
  <si>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</si>
  <si>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</si>
  <si>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</si>
  <si>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</si>
  <si>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</si>
  <si>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</si>
  <si>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</si>
  <si>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</si>
  <si>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</si>
  <si>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</si>
  <si>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</si>
  <si>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</si>
  <si>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</si>
  <si>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</si>
  <si>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</si>
  <si>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</si>
  <si>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</si>
  <si>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</si>
  <si>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</si>
  <si>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</si>
  <si>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Дотации поселениям на выравнивание бюджетной обеспеченности из районного фонда финансовой поддержки поселений за счет средств субвенции из краевого бюджета на осуществление отдельных государственных полномочий по расчету и предоставлению дотаций поселеним,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Большеулуйского района" муниципальной  программы Большеулуйского района «Управление государственными финансами»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</si>
  <si>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 »</t>
  </si>
  <si>
    <t>Подпрограмма "Развитие и модернизация объектов коммунальной инфраструктуры Большеулуйского района "</t>
  </si>
  <si>
    <t>Субсидия на погребение умерших не имеющих родственников в рамках подпрограммы "Развитие и модернизация объектов коммунальной инфраструктуры Большеулуйского района 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 »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</si>
  <si>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</si>
  <si>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Муниципальная программа Большеулуйского района «Создание условий для обеспечения  доступным и комфортным жильем граждан Большеулуйского района» на 2014-2016 годы</t>
  </si>
  <si>
    <t>Подпрограмма «Стимулирование жилищного строительства на территории Большеулуйского района» на 2014-2016 годы</t>
  </si>
  <si>
    <t xml:space="preserve">Муниципальная программа Большеулуйского района "Развитие культуры Большеулуйского района" </t>
  </si>
  <si>
    <t>Муниципальная программа Большеулуйского района "Эффективное управление муниципальным имуществом и земельными отношениями "</t>
  </si>
  <si>
    <t xml:space="preserve">Подпрограмма "Обеспечение реализации муниципальной программы и прочие мероприятия" 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</si>
  <si>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«Эффективное управление муниципальным имуществом и земельными отношениями»</t>
  </si>
  <si>
    <t xml:space="preserve">Муниципальная программа Большеулуйского района "Управление муниципальными финансами" </t>
  </si>
  <si>
    <t>Муниципальная программа Большеулуйского района "Эффективное управление муниципальным имуществом и земельными отношениями"</t>
  </si>
  <si>
    <t>Оформление технической документации на объекты муниципальной собственности и объекты, принимаемые в муниципальную собственность, в рамках подпрограммы «Инвентаризация объектов недвижимого имущества» муниципальной программы Большеулуйского района «Эффективное управление муниципальным имуществом и земельными отношениями»</t>
  </si>
  <si>
    <t xml:space="preserve">Подпрограмма "Развитие транспортного комплекса" </t>
  </si>
  <si>
    <t xml:space="preserve">Муниципальная программа "Развитие транспортной  системы" </t>
  </si>
  <si>
    <t xml:space="preserve">Муниципальная программа "Развитие субъектов малого и среднего предпринимательства в Большеулуйском районе" 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</si>
  <si>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Большеулуйском районе"</t>
  </si>
  <si>
    <t>Топографическая съёмка, инвентаризация земельных участков, расположенных на территории Большеулуйского района,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отношениями"</t>
  </si>
  <si>
    <t>Проведение работ по формированию земельных участков, занимаемых объектами недвижимости, находящимися в муниципальной собственности,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отношениями»</t>
  </si>
  <si>
    <t>Субсидия на содержание биотермической ямы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</si>
  <si>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Муниципальная программа "Развитие физической культуры, спорта в Большеулуйском районе Красноярского края"</t>
  </si>
  <si>
    <t>Предоставление субсидии муниципальному бюджетному образовательному учреждению дополнительного образования детей "Большеулуйская детско-юношеская спортивная школа" на выполнение муниципального задания,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</si>
  <si>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края»</t>
  </si>
  <si>
    <t xml:space="preserve">Проведение мероприятий направленных на обеспечение безопасного участия детей в дорожном движении за счёт средств краевого бюджета, в рамках подпрограммы  "Безопасность дорожного движения", муниципальной программы "Развитие транспортной  системы" </t>
  </si>
  <si>
    <t>Муниципальная программа "Молодёжь Большеулуйского района"</t>
  </si>
  <si>
    <t>Поддержка деятельности районного Молодёжного совета при Главе района,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</si>
  <si>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Организация консультативной социально-психологической и юридической помощи молодым гражданам и молодым семьям. Акция "Здравствуй, юная семья!",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</si>
  <si>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Организация и поддержка районных конкурсов профессионального мастерства,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</si>
  <si>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мероприятий, направленных на вовлечение молодых семей Большеулуйского района в общественную деятельности (конкурс "Папа, мама, я - спортивная семья", проведение круглых столов "Молодая семья: проблемы, перспективы", районный конкурс "Молодая семья года"),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</si>
  <si>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Реализация мероприятий по трудовому воспитанию несовершеннолетних,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</si>
  <si>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Вручение ежегодных молодёжных премий Главы Большеулуйского района,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</si>
  <si>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социально - значимых акций,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</si>
  <si>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новогоднего бала для талантливой молодёжи,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</si>
  <si>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Участие учащейся и рабочей молодёжи в краевых и зональных слётах, прохождение курсов повышения квалификации специалистов ОДМ и МЦ,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</si>
  <si>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районного конкурса "Инициатива молодых - любому району",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</si>
  <si>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Предоставление субсидии муниципальному бюджетному учреждению "Многопрофильный молодёжный центр Большеулуйского района" на выполнение муниципального задания,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</si>
  <si>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</si>
  <si>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районного конкурса социальных инициатив "Мой край - моё дело",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</si>
  <si>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Предоставление социальных выплат молодым семьям на приобретение (строительство жилья), в рамках подпрограммы «Обеспечение жильём молодых семей в Большеулуйском районе» муниципальной программы  «Молодёжь Большеулуйского района»</t>
  </si>
  <si>
    <t>Проведение районных спортивно-массовых мероприятий, 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</si>
  <si>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Участие в софинансировании в краевых программах по предоставлению субсидий бюджету муниципального образования из краевого бюджета на приобретение специального спортивного инвентаря, оборудования, спортивной одежды и обуви для занятий адаптивной физической культурой и спортом инвалидов, оснащение муниципального бюджетного образовательного учреждения дополнительного образования детей спортивным инвентарём, оборудованием, спортивной одеждой и обувью, приобретения автотранспорта для нужд муниципального бюджетного образовательного учреждения дополнительного образования детей, модернизацию и укрепления материально-технической базы муниципального бюджетного образовательного учреждения дополнительного образования детей 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края»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</si>
  <si>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непрограммных расходов отдельных органов исполнительной власти</t>
  </si>
  <si>
    <t>9620010310</t>
  </si>
  <si>
    <t>9610053910</t>
  </si>
  <si>
    <t>Субвенции бюджетам муниципальных районов и городских округов края на выполнение государственных полномочий по подготовке и проведению Всероссийской сельскохозяйственной переписи 2016 года по министерству сельского хозяйства Красноярского края в рамках непрограммных расходов отдельных органов исполнительной власти</t>
  </si>
  <si>
    <t>0510074120</t>
  </si>
  <si>
    <t>0510074130</t>
  </si>
  <si>
    <t>Мероприятия  на обеспечение первичных мер пожарной безопасности за счет средств краевого бюджета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</si>
  <si>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</si>
  <si>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Муниципальная программа Большеулуйского района «Создание условий для обеспечения  доступным и комфортным жильем граждан Большеулуйского района»</t>
  </si>
  <si>
    <t>Подпрограмма «Стимулирование жилищного строительства на территории Большеулуйского района»</t>
  </si>
  <si>
    <t>Субсидии бюджетам муниципальных образований на актуализацию документов территориального планирования и градостроительного зонирования муниципальных образований за счет краевого бюджета, в рамках подпрограммы "Стимулирование жилищного строительства на территории Большеулуйского района" муниципальной программы "Создание условий для обеспечения доступным и комфортным жильем граждан Большеулуйского района" на 2014-2016 годы</t>
  </si>
  <si>
    <t>Софинасирование субсидии  на актуализацию документов территориального планирования и градостроительного зонирования муниципальных образований, в рамках подпрограммы "Стимулирование жилищного строительства на территории Большеулуйского района" муниципальной программы "Создание условий для обеспечения доступным и комфортным жильем граждан Большеулуйского района" на 2014-2016 годы</t>
  </si>
  <si>
    <t>1610075910</t>
  </si>
  <si>
    <t>1610000020</t>
  </si>
  <si>
    <t>Подпрограмма "Развитие и модернизация объектов коммунальной инфраструктуры Большеулуйского района"</t>
  </si>
  <si>
    <t>Мероприятия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за счет средств районного бюджета в рамках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</si>
  <si>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Мероприятия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за счет средств краевого бюджета в рамках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</si>
  <si>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0410075710</t>
  </si>
  <si>
    <t>0840000060</t>
  </si>
  <si>
    <t>Обеспечение деятельности (оказание услуг)(субсидия на иные цели) МБОУ ДОД "Детская школа искусств"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</si>
  <si>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0810010310</t>
  </si>
  <si>
    <t>Персональные выплаты, устанавливаемые в целях повышения оплаты труда молодым специальстам, персональные выплаты, устанавливаемые с учетом опыта работы при наличии ученой степени, почетного звания, нагрудного знака (значка) МБУК "Большеулуйская ЦБС" 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</si>
  <si>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0820010310</t>
  </si>
  <si>
    <t>Персональные выплаты, устанавливаемые в целях повышения оплаты труда молодым специальстам, персональные выплаты, устанавливаемые с учетом опыта работы при наличии ученой степени, почетного звания, нагрудного знака (значка) МБУК "Большеулуйская ЦКС" 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</si>
  <si>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1030050200</t>
  </si>
  <si>
    <t>Реализация мероприятия по обеспечению жильем молодых семей федеральной целевой программы «Жилище» на 2015-2020 годы в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</si>
  <si>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 xml:space="preserve"> "Обеспечение пожарной безопасности"</t>
  </si>
  <si>
    <t>Субсидии бюджетам муниципальных образований района на обеспечение первичных мер пожарной безопасности в рамках подпрограммы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характера" муниципальной программы Большеулуйского района "Защита населения и территории Большеулуйского района от чрезвычайных ситуаций природного и техногенного характера"</t>
  </si>
  <si>
    <t>0310</t>
  </si>
  <si>
    <t>1120076070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</si>
  <si>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 за счет средств краевого бюджета,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</si>
  <si>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9610000930</t>
  </si>
  <si>
    <t>9610077460</t>
  </si>
  <si>
    <t>Софинансирование 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 за счет средств районного бюджета, развитие муниципальных учреждений, непрограммных расходов отдельных органов исполнительной власти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</si>
  <si>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за счет средств краевого бюджета, непрограммных расходов отдельных органов исполнительной власти</t>
  </si>
  <si>
    <t>0220000330</t>
  </si>
  <si>
    <t>Субсидии бюджетам муниципальных образований на развитие инфраструктуры общеобразовательных учреждений  за счёт средств районного бюджета,   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</si>
  <si>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0220075630</t>
  </si>
  <si>
    <t>Субсидии бюджетам муниципальных образований на развитие инфраструктуры общеобразовательных учреждений  за счёт средств краевого бюджета,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</si>
  <si>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 xml:space="preserve">Проведение мероприятий направленных на обеспечение безопасного участия детей в дорожном движении за счёт средств районного бюджета, в рамках подпрограммы  "Безопасность дорожного движения" , муниципальной программы "Развитие транспортной  системы" </t>
  </si>
  <si>
    <t>1230000040</t>
  </si>
  <si>
    <t>Благоустройство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</si>
  <si>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"Функционирование финансового отдела администрации Большеулуйского района"Непрограммные расходы отдельных органов исполнительной власти</t>
  </si>
  <si>
    <t>0503</t>
  </si>
  <si>
    <t>9620077410</t>
  </si>
  <si>
    <t>0410000050</t>
  </si>
  <si>
    <t>Субсидия на погребение умерших не имеющих родственников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</si>
  <si>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Оснащение рабочего места для трудоустройства инвалида в рамках подпрограммы«Развитие дошкольного, общего образования детей» муниципальной программы «Развитие образования Большеулуйского района»</t>
  </si>
  <si>
    <t>0220000270</t>
  </si>
  <si>
    <t>0220000340</t>
  </si>
  <si>
    <t>Мероприятия на реализацию проекта "Районный автогородок" за счет средств краевого института повышения квалификации 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</si>
  <si>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Софинансирование субсидии бюджетам муниципальных образований на развитие системы патриотического воспитания в рамках деятельности муниципальных молодежных центров за счет районного бюджета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</si>
  <si>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за счет краевого бюджета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</si>
  <si>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1020000040</t>
  </si>
  <si>
    <t>1020074540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</si>
  <si>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за счет средств районного бюджета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</si>
  <si>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0840000050</t>
  </si>
  <si>
    <t>Субсидия на иные цели МБУК "Большеулуйская ЦКС" 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</si>
  <si>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0840000070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</si>
  <si>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за счет средств краевого бюджета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</si>
  <si>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0840074810</t>
  </si>
  <si>
    <t>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тестирования, включающих в себя места тестирования по выполнению видов испытаний (тестов), нормативов, требований к оценке уровня знаний и умений в области физической культуры и спорта за счет средств районного бюджета,  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</si>
  <si>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09100S4040</t>
  </si>
  <si>
    <t>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тестирования, включающих в себя места тестирования по выполнению видов испытаний (тестов), нормативов, требований к оценке уровня знаний и умений в области физической культуры и спорта за счет средств краевого бюджета,  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</si>
  <si>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0910074040</t>
  </si>
  <si>
    <t>Прочие межбюджетные трансферты общего характера</t>
  </si>
  <si>
    <t>Субсидии бюджетам муниципальных образований района на осуществление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исполнительной власти</t>
  </si>
  <si>
    <t>1403</t>
  </si>
  <si>
    <t>9620010210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</si>
  <si>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</si>
  <si>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</si>
  <si>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</si>
  <si>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</si>
  <si>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</si>
  <si>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</si>
  <si>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</si>
  <si>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</si>
  <si>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</si>
  <si>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</si>
  <si>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</si>
  <si>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</si>
  <si>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</si>
  <si>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</si>
  <si>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</si>
  <si>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</si>
  <si>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</si>
  <si>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</si>
  <si>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</si>
  <si>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</si>
  <si>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</si>
  <si>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</si>
  <si>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</si>
  <si>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</si>
  <si>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</si>
  <si>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</si>
  <si>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</si>
  <si>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</si>
  <si>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</si>
  <si>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</si>
  <si>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</si>
  <si>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</si>
  <si>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</si>
  <si>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</si>
  <si>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</si>
  <si>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</si>
  <si>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</si>
  <si>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</si>
  <si>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</si>
  <si>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</si>
  <si>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</si>
  <si>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</si>
  <si>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</si>
  <si>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</si>
  <si>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</si>
  <si>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</si>
  <si>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</si>
  <si>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</si>
  <si>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</si>
  <si>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</si>
  <si>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</si>
  <si>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</si>
  <si>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</si>
  <si>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</si>
  <si>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</si>
  <si>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</si>
  <si>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</si>
  <si>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</si>
  <si>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</si>
  <si>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</si>
  <si>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</si>
  <si>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</si>
  <si>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</si>
  <si>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</si>
  <si>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</si>
  <si>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</si>
  <si>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</si>
  <si>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</si>
  <si>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</si>
  <si>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</si>
  <si>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</si>
  <si>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</si>
  <si>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</si>
  <si>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</si>
  <si>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</si>
  <si>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</si>
  <si>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</si>
  <si>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</si>
  <si>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</si>
  <si>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</si>
  <si>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</si>
  <si>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</si>
  <si>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</si>
  <si>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</si>
  <si>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</si>
  <si>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</si>
  <si>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</si>
  <si>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</si>
  <si>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</si>
  <si>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</si>
  <si>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</si>
  <si>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</si>
  <si>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</si>
  <si>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</si>
  <si>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</si>
  <si>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</si>
  <si>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</si>
  <si>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</si>
  <si>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</si>
  <si>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</si>
  <si>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</si>
  <si>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</si>
  <si>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</si>
  <si>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</si>
  <si>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</si>
  <si>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</si>
  <si>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</si>
  <si>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</si>
  <si>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</si>
  <si>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</si>
  <si>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</si>
  <si>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</si>
  <si>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</si>
  <si>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</si>
  <si>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</si>
  <si>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</si>
  <si>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</si>
  <si>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849</t>
  </si>
  <si>
    <t>0410000040</t>
  </si>
  <si>
    <t>Утверждено решением о бюджете</t>
  </si>
  <si>
    <t>Бюджетная роспись с учетом измененний</t>
  </si>
  <si>
    <t>Исполнено</t>
  </si>
  <si>
    <t>Процент исполнения бюджета</t>
  </si>
  <si>
    <t xml:space="preserve">Исполнение расходов по разделам, подразделам, целевым статьям (муниципальным программам Большеулуйского района и непрограммным направлениям деятельности), группам и подгруппам видов расходов классификации расходов районного бюджета за 2016 год  </t>
  </si>
  <si>
    <t>982,8</t>
  </si>
  <si>
    <t>1032</t>
  </si>
  <si>
    <t>1229,9</t>
  </si>
  <si>
    <t>0</t>
  </si>
  <si>
    <t>1652,4</t>
  </si>
  <si>
    <t>11233,7</t>
  </si>
  <si>
    <t>6273,5</t>
  </si>
  <si>
    <t>23,8</t>
  </si>
  <si>
    <t>218,7</t>
  </si>
  <si>
    <t>4,1</t>
  </si>
  <si>
    <t>5856,8</t>
  </si>
  <si>
    <t>1030</t>
  </si>
  <si>
    <t>1373,3</t>
  </si>
  <si>
    <t>75,9</t>
  </si>
  <si>
    <t>12439,9</t>
  </si>
  <si>
    <t>23,5</t>
  </si>
  <si>
    <t>1264,4</t>
  </si>
  <si>
    <t>211,9</t>
  </si>
  <si>
    <t>1,1</t>
  </si>
  <si>
    <t>30,0</t>
  </si>
  <si>
    <t>10,0</t>
  </si>
  <si>
    <t>40,0</t>
  </si>
  <si>
    <t>5,0</t>
  </si>
  <si>
    <t>15,0</t>
  </si>
  <si>
    <t>20,0</t>
  </si>
  <si>
    <t>477,0</t>
  </si>
  <si>
    <t>292,0</t>
  </si>
  <si>
    <t>530,0</t>
  </si>
  <si>
    <t>523,8</t>
  </si>
  <si>
    <t>350,0</t>
  </si>
  <si>
    <t>2747,5</t>
  </si>
  <si>
    <t>225,0</t>
  </si>
  <si>
    <t>6303,2</t>
  </si>
  <si>
    <t>5306,2</t>
  </si>
  <si>
    <t>1,3</t>
  </si>
  <si>
    <t>1,2</t>
  </si>
  <si>
    <t>60,0</t>
  </si>
  <si>
    <t>2150,0</t>
  </si>
  <si>
    <t>7548,0</t>
  </si>
  <si>
    <t>260,9</t>
  </si>
  <si>
    <t>7318,0</t>
  </si>
  <si>
    <t>2567,1</t>
  </si>
  <si>
    <t>1716,0</t>
  </si>
  <si>
    <t>24957,2</t>
  </si>
  <si>
    <t>11090,4</t>
  </si>
  <si>
    <t>204,6</t>
  </si>
  <si>
    <t>24,0</t>
  </si>
  <si>
    <t>10002,4</t>
  </si>
  <si>
    <t>2786,2</t>
  </si>
  <si>
    <t>9337,4</t>
  </si>
  <si>
    <t>3025,2</t>
  </si>
  <si>
    <t>66655,4</t>
  </si>
  <si>
    <t>3736,5</t>
  </si>
  <si>
    <t>24374,5</t>
  </si>
  <si>
    <t>613,5</t>
  </si>
  <si>
    <t>1069,2</t>
  </si>
  <si>
    <t>15,4</t>
  </si>
  <si>
    <t>181,9</t>
  </si>
  <si>
    <t>3,0</t>
  </si>
  <si>
    <t>55,0</t>
  </si>
  <si>
    <t>9,0</t>
  </si>
  <si>
    <t>13,0</t>
  </si>
  <si>
    <t>70,0</t>
  </si>
  <si>
    <t>150,0</t>
  </si>
  <si>
    <t>25,0</t>
  </si>
  <si>
    <t>833,8</t>
  </si>
  <si>
    <t>248,0</t>
  </si>
  <si>
    <t>2910,2</t>
  </si>
  <si>
    <t>1360,0</t>
  </si>
  <si>
    <t>2,1</t>
  </si>
  <si>
    <t>1807,9</t>
  </si>
  <si>
    <t>0,6</t>
  </si>
  <si>
    <t>464,6</t>
  </si>
  <si>
    <t>28,0</t>
  </si>
  <si>
    <t>10550,0</t>
  </si>
  <si>
    <t>11675,4</t>
  </si>
  <si>
    <t>170,0</t>
  </si>
  <si>
    <t>7384,9</t>
  </si>
  <si>
    <t>364,8</t>
  </si>
  <si>
    <t>745,9</t>
  </si>
  <si>
    <t>7,0</t>
  </si>
  <si>
    <t>12,0</t>
  </si>
  <si>
    <t>23065,1</t>
  </si>
  <si>
    <t>6982,0</t>
  </si>
  <si>
    <t>5058,2</t>
  </si>
  <si>
    <t>11,7</t>
  </si>
  <si>
    <t>160,0</t>
  </si>
  <si>
    <t>960,0</t>
  </si>
  <si>
    <t>15213,7</t>
  </si>
  <si>
    <t>2612,9</t>
  </si>
  <si>
    <t>154,0</t>
  </si>
  <si>
    <t>2049,0</t>
  </si>
  <si>
    <t>54,4</t>
  </si>
  <si>
    <t>600,0</t>
  </si>
  <si>
    <t>750,0</t>
  </si>
  <si>
    <t>502,0</t>
  </si>
  <si>
    <t>823,1</t>
  </si>
  <si>
    <t>2067,7</t>
  </si>
  <si>
    <t>2346,2</t>
  </si>
  <si>
    <t>200,0</t>
  </si>
  <si>
    <t>50,0</t>
  </si>
  <si>
    <t>30792,6</t>
  </si>
  <si>
    <t>848</t>
  </si>
  <si>
    <t xml:space="preserve">Приложение № 5                                                                                  к Решению Большеулуйского районного Совета   депутатов от 03.10.2017 № 71    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</si>
</sst>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#,##0.00&quot;р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2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0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vertical="center" wrapText="1"/>
    </xf>
    <xf numFmtId="174" fontId="2" fillId="0" borderId="10" xfId="0" applyNumberFormat="1" applyFont="1" applyFill="1" applyBorder="1" applyAlignment="1">
      <alignment vertical="center" wrapText="1"/>
    </xf>
    <xf numFmtId="174" fontId="2" fillId="0" borderId="10" xfId="0" applyNumberFormat="1" applyFont="1" applyFill="1" applyBorder="1" applyAlignment="1">
      <alignment horizontal="right" vertical="center" wrapText="1"/>
    </xf>
    <xf numFmtId="174" fontId="2" fillId="33" borderId="10" xfId="0" applyNumberFormat="1" applyFont="1" applyFill="1" applyBorder="1" applyAlignment="1">
      <alignment horizontal="right" vertical="center" wrapText="1"/>
    </xf>
    <xf numFmtId="174" fontId="7" fillId="0" borderId="10" xfId="0" applyNumberFormat="1" applyFont="1" applyFill="1" applyBorder="1" applyAlignment="1">
      <alignment vertical="center" wrapText="1"/>
    </xf>
    <xf numFmtId="174" fontId="7" fillId="33" borderId="10" xfId="0" applyNumberFormat="1" applyFont="1" applyFill="1" applyBorder="1" applyAlignment="1">
      <alignment vertical="center" wrapText="1"/>
    </xf>
    <xf numFmtId="174" fontId="7" fillId="0" borderId="10" xfId="0" applyNumberFormat="1" applyFont="1" applyFill="1" applyBorder="1" applyAlignment="1">
      <alignment horizontal="right" vertical="center" wrapText="1"/>
    </xf>
    <xf numFmtId="174" fontId="7" fillId="33" borderId="10" xfId="0" applyNumberFormat="1" applyFont="1" applyFill="1" applyBorder="1" applyAlignment="1">
      <alignment horizontal="right" vertical="center" wrapText="1"/>
    </xf>
    <xf numFmtId="172" fontId="7" fillId="0" borderId="10" xfId="0" applyNumberFormat="1" applyFont="1" applyFill="1" applyBorder="1" applyAlignment="1">
      <alignment vertical="center" wrapText="1"/>
    </xf>
    <xf numFmtId="172" fontId="2" fillId="34" borderId="10" xfId="0" applyNumberFormat="1" applyFont="1" applyFill="1" applyBorder="1" applyAlignment="1">
      <alignment vertical="center" wrapText="1"/>
    </xf>
    <xf numFmtId="174" fontId="2" fillId="0" borderId="11" xfId="0" applyNumberFormat="1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vertical="center" wrapText="1"/>
    </xf>
    <xf numFmtId="172" fontId="2" fillId="34" borderId="10" xfId="0" applyNumberFormat="1" applyFont="1" applyFill="1" applyBorder="1" applyAlignment="1">
      <alignment horizontal="right" vertical="center" wrapText="1"/>
    </xf>
    <xf numFmtId="174" fontId="2" fillId="33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174" fontId="2" fillId="33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72" fontId="8" fillId="0" borderId="0" xfId="0" applyNumberFormat="1" applyFont="1" applyFill="1" applyBorder="1" applyAlignment="1">
      <alignment vertical="center" wrapText="1"/>
    </xf>
    <xf numFmtId="172" fontId="2" fillId="0" borderId="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174" fontId="2" fillId="0" borderId="0" xfId="0" applyNumberFormat="1" applyFont="1" applyFill="1" applyBorder="1" applyAlignment="1">
      <alignment vertical="center" wrapText="1"/>
    </xf>
    <xf numFmtId="174" fontId="2" fillId="0" borderId="11" xfId="0" applyNumberFormat="1" applyFont="1" applyFill="1" applyBorder="1" applyAlignment="1">
      <alignment horizontal="right" vertical="center" wrapText="1"/>
    </xf>
    <xf numFmtId="0" fontId="2" fillId="34" borderId="10" xfId="53" applyNumberFormat="1" applyFont="1" applyFill="1" applyBorder="1" applyAlignment="1">
      <alignment horizontal="left" vertical="top" wrapText="1"/>
      <protection/>
    </xf>
    <xf numFmtId="174" fontId="2" fillId="34" borderId="10" xfId="0" applyNumberFormat="1" applyFont="1" applyFill="1" applyBorder="1" applyAlignment="1">
      <alignment horizontal="right" vertical="center" wrapText="1"/>
    </xf>
    <xf numFmtId="173" fontId="2" fillId="34" borderId="10" xfId="0" applyNumberFormat="1" applyFont="1" applyFill="1" applyBorder="1" applyAlignment="1" applyProtection="1">
      <alignment horizontal="left" vertical="center" wrapText="1"/>
      <protection/>
    </xf>
    <xf numFmtId="174" fontId="2" fillId="34" borderId="10" xfId="0" applyNumberFormat="1" applyFont="1" applyFill="1" applyBorder="1" applyAlignment="1">
      <alignment vertical="center" wrapText="1"/>
    </xf>
    <xf numFmtId="0" fontId="7" fillId="34" borderId="10" xfId="53" applyNumberFormat="1" applyFont="1" applyFill="1" applyBorder="1" applyAlignment="1">
      <alignment horizontal="left" vertical="top" wrapText="1"/>
      <protection/>
    </xf>
    <xf numFmtId="49" fontId="2" fillId="34" borderId="10" xfId="0" applyNumberFormat="1" applyFont="1" applyFill="1" applyBorder="1" applyAlignment="1" applyProtection="1">
      <alignment horizontal="left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2" fontId="2" fillId="34" borderId="10" xfId="0" applyNumberFormat="1" applyFont="1" applyFill="1" applyBorder="1" applyAlignment="1">
      <alignment vertical="center" wrapText="1"/>
    </xf>
    <xf numFmtId="11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vertical="center"/>
    </xf>
    <xf numFmtId="49" fontId="2" fillId="34" borderId="12" xfId="0" applyNumberFormat="1" applyFont="1" applyFill="1" applyBorder="1" applyAlignment="1" applyProtection="1">
      <alignment horizontal="left" vertical="center" wrapText="1"/>
      <protection/>
    </xf>
    <xf numFmtId="0" fontId="2" fillId="34" borderId="0" xfId="0" applyNumberFormat="1" applyFont="1" applyFill="1" applyBorder="1" applyAlignment="1">
      <alignment wrapText="1"/>
    </xf>
    <xf numFmtId="2" fontId="7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174" fontId="7" fillId="34" borderId="10" xfId="0" applyNumberFormat="1" applyFont="1" applyFill="1" applyBorder="1" applyAlignment="1">
      <alignment horizontal="right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wrapText="1"/>
    </xf>
    <xf numFmtId="173" fontId="2" fillId="34" borderId="10" xfId="0" applyNumberFormat="1" applyFont="1" applyFill="1" applyBorder="1" applyAlignment="1">
      <alignment horizontal="left" wrapText="1"/>
    </xf>
    <xf numFmtId="0" fontId="2" fillId="34" borderId="10" xfId="0" applyNumberFormat="1" applyFont="1" applyFill="1" applyBorder="1" applyAlignment="1">
      <alignment horizontal="left" wrapText="1"/>
    </xf>
    <xf numFmtId="173" fontId="2" fillId="34" borderId="12" xfId="0" applyNumberFormat="1" applyFont="1" applyFill="1" applyBorder="1" applyAlignment="1" applyProtection="1">
      <alignment horizontal="left" vertical="center" wrapText="1"/>
      <protection/>
    </xf>
    <xf numFmtId="173" fontId="2" fillId="34" borderId="11" xfId="0" applyNumberFormat="1" applyFont="1" applyFill="1" applyBorder="1" applyAlignment="1" applyProtection="1">
      <alignment horizontal="left" vertical="center" wrapText="1"/>
      <protection/>
    </xf>
    <xf numFmtId="173" fontId="2" fillId="34" borderId="13" xfId="0" applyNumberFormat="1" applyFont="1" applyFill="1" applyBorder="1" applyAlignment="1" applyProtection="1">
      <alignment horizontal="left" vertical="center" wrapText="1"/>
      <protection/>
    </xf>
    <xf numFmtId="2" fontId="2" fillId="34" borderId="13" xfId="0" applyNumberFormat="1" applyFont="1" applyFill="1" applyBorder="1" applyAlignment="1">
      <alignment vertical="center" wrapText="1"/>
    </xf>
    <xf numFmtId="0" fontId="2" fillId="34" borderId="10" xfId="0" applyNumberFormat="1" applyFont="1" applyFill="1" applyBorder="1" applyAlignment="1">
      <alignment wrapText="1" shrinkToFit="1"/>
    </xf>
    <xf numFmtId="173" fontId="2" fillId="34" borderId="0" xfId="0" applyNumberFormat="1" applyFont="1" applyFill="1" applyAlignment="1" applyProtection="1">
      <alignment horizontal="left" vertical="center" wrapText="1"/>
      <protection/>
    </xf>
    <xf numFmtId="173" fontId="7" fillId="34" borderId="10" xfId="0" applyNumberFormat="1" applyFont="1" applyFill="1" applyBorder="1" applyAlignment="1" applyProtection="1">
      <alignment horizontal="left" vertical="center" wrapText="1"/>
      <protection/>
    </xf>
    <xf numFmtId="0" fontId="7" fillId="34" borderId="10" xfId="0" applyNumberFormat="1" applyFont="1" applyFill="1" applyBorder="1" applyAlignment="1">
      <alignment horizontal="left" vertical="center" wrapText="1"/>
    </xf>
    <xf numFmtId="172" fontId="7" fillId="34" borderId="10" xfId="0" applyNumberFormat="1" applyFont="1" applyFill="1" applyBorder="1" applyAlignment="1">
      <alignment vertical="center" wrapText="1"/>
    </xf>
    <xf numFmtId="175" fontId="2" fillId="34" borderId="10" xfId="0" applyNumberFormat="1" applyFont="1" applyFill="1" applyBorder="1" applyAlignment="1">
      <alignment horizontal="left" wrapText="1"/>
    </xf>
    <xf numFmtId="0" fontId="2" fillId="34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 shrinkToFit="1"/>
    </xf>
    <xf numFmtId="0" fontId="0" fillId="34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81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7.375" style="10" customWidth="1"/>
    <col min="2" max="2" width="56.75390625" style="9" customWidth="1"/>
    <col min="3" max="3" width="11.875" style="10" customWidth="1"/>
    <col min="4" max="4" width="11.00390625" style="10" customWidth="1"/>
    <col min="5" max="6" width="12.00390625" style="10" customWidth="1"/>
    <col min="7" max="7" width="14.125" style="11" customWidth="1"/>
    <col min="8" max="8" width="13.25390625" style="11" customWidth="1"/>
    <col min="9" max="9" width="15.25390625" style="11" customWidth="1"/>
    <col min="10" max="10" width="10.75390625" style="2" customWidth="1"/>
    <col min="11" max="16384" width="9.125" style="2" customWidth="1"/>
  </cols>
  <sheetData>
    <row r="1" ht="6" customHeight="1"/>
    <row r="2" spans="1:9" s="1" customFormat="1" ht="47.25" customHeight="1">
      <c r="A2" s="39"/>
      <c r="B2" s="39"/>
      <c r="C2" s="39"/>
      <c r="D2" s="39"/>
      <c r="E2" s="39"/>
      <c r="F2" s="39"/>
      <c r="G2" s="83" t="s">
        <v>1576</v>
      </c>
      <c r="H2" s="83"/>
      <c r="I2" s="83"/>
    </row>
    <row r="3" spans="1:9" s="1" customFormat="1" ht="43.5" customHeight="1">
      <c r="A3" s="82" t="s">
        <v>1472</v>
      </c>
      <c r="B3" s="82"/>
      <c r="C3" s="82"/>
      <c r="D3" s="82"/>
      <c r="E3" s="82"/>
      <c r="F3" s="82"/>
      <c r="G3" s="82"/>
      <c r="H3" s="82"/>
      <c r="I3" s="82"/>
    </row>
    <row r="4" ht="12.75">
      <c r="I4" s="11" t="s">
        <v>655</v>
      </c>
    </row>
    <row r="5" spans="1:9" s="8" customFormat="1" ht="58.5" customHeight="1">
      <c r="A5" s="14" t="s">
        <v>656</v>
      </c>
      <c r="B5" s="14" t="s">
        <v>657</v>
      </c>
      <c r="C5" s="6" t="s">
        <v>643</v>
      </c>
      <c r="D5" s="6" t="s">
        <v>658</v>
      </c>
      <c r="E5" s="6" t="s">
        <v>636</v>
      </c>
      <c r="F5" s="6" t="s">
        <v>1468</v>
      </c>
      <c r="G5" s="15" t="s">
        <v>1469</v>
      </c>
      <c r="H5" s="15" t="s">
        <v>1470</v>
      </c>
      <c r="I5" s="15" t="s">
        <v>1471</v>
      </c>
    </row>
    <row r="6" spans="1:9" s="8" customFormat="1" ht="16.5" customHeight="1">
      <c r="A6" s="14">
        <v>1</v>
      </c>
      <c r="B6" s="14">
        <v>2</v>
      </c>
      <c r="C6" s="6" t="s">
        <v>660</v>
      </c>
      <c r="D6" s="6" t="s">
        <v>661</v>
      </c>
      <c r="E6" s="6" t="s">
        <v>662</v>
      </c>
      <c r="F6" s="6" t="s">
        <v>663</v>
      </c>
      <c r="G6" s="6">
        <v>7</v>
      </c>
      <c r="H6" s="6">
        <v>8</v>
      </c>
      <c r="I6" s="6">
        <v>9</v>
      </c>
    </row>
    <row r="7" spans="1:9" s="8" customFormat="1" ht="12.75">
      <c r="A7" s="6" t="s">
        <v>209</v>
      </c>
      <c r="B7" s="12" t="s">
        <v>735</v>
      </c>
      <c r="C7" s="13" t="s">
        <v>688</v>
      </c>
      <c r="D7" s="13"/>
      <c r="E7" s="13"/>
      <c r="F7" s="13">
        <f>F8+F14+F30+F68+F87+F93+F62</f>
        <v>48374.700000000004</v>
      </c>
      <c r="G7" s="33">
        <f>G8+G14+G30+G68+G87+G93+G62</f>
        <v>47504.399999999994</v>
      </c>
      <c r="H7" s="33">
        <f>H8+H14+H30+H68+H87+H93+H62</f>
        <v>44412.1</v>
      </c>
      <c r="I7" s="33">
        <f>H7/G7*100</f>
        <v>93.49049772231626</v>
      </c>
    </row>
    <row r="8" spans="1:9" s="4" customFormat="1" ht="25.5">
      <c r="A8" s="6" t="s">
        <v>659</v>
      </c>
      <c r="B8" s="57" t="s">
        <v>711</v>
      </c>
      <c r="C8" s="55" t="s">
        <v>710</v>
      </c>
      <c r="D8" s="55"/>
      <c r="E8" s="55"/>
      <c r="F8" s="55" t="str">
        <f aca="true" t="shared" si="0" ref="F8:H12">F9</f>
        <v>982,8</v>
      </c>
      <c r="G8" s="52">
        <f t="shared" si="0"/>
        <v>999.4</v>
      </c>
      <c r="H8" s="26">
        <f t="shared" si="0"/>
        <v>980.4</v>
      </c>
      <c r="I8" s="33">
        <f aca="true" t="shared" si="1" ref="I8:I71">H8/G8*100</f>
        <v>98.09885931558935</v>
      </c>
    </row>
    <row r="9" spans="1:9" s="16" customFormat="1" ht="12.75">
      <c r="A9" s="6" t="s">
        <v>660</v>
      </c>
      <c r="B9" s="54" t="s">
        <v>712</v>
      </c>
      <c r="C9" s="55" t="s">
        <v>710</v>
      </c>
      <c r="D9" s="56" t="s">
        <v>743</v>
      </c>
      <c r="E9" s="55"/>
      <c r="F9" s="55" t="str">
        <f t="shared" si="0"/>
        <v>982,8</v>
      </c>
      <c r="G9" s="52">
        <f t="shared" si="0"/>
        <v>999.4</v>
      </c>
      <c r="H9" s="26">
        <f t="shared" si="0"/>
        <v>980.4</v>
      </c>
      <c r="I9" s="33">
        <f t="shared" si="1"/>
        <v>98.09885931558935</v>
      </c>
    </row>
    <row r="10" spans="1:9" s="16" customFormat="1" ht="12.75">
      <c r="A10" s="6" t="s">
        <v>661</v>
      </c>
      <c r="B10" s="54" t="s">
        <v>713</v>
      </c>
      <c r="C10" s="55" t="s">
        <v>710</v>
      </c>
      <c r="D10" s="56" t="s">
        <v>742</v>
      </c>
      <c r="E10" s="55"/>
      <c r="F10" s="55" t="str">
        <f t="shared" si="0"/>
        <v>982,8</v>
      </c>
      <c r="G10" s="52">
        <f t="shared" si="0"/>
        <v>999.4</v>
      </c>
      <c r="H10" s="26">
        <f t="shared" si="0"/>
        <v>980.4</v>
      </c>
      <c r="I10" s="33">
        <f t="shared" si="1"/>
        <v>98.09885931558935</v>
      </c>
    </row>
    <row r="11" spans="1:9" s="16" customFormat="1" ht="38.25">
      <c r="A11" s="6" t="s">
        <v>662</v>
      </c>
      <c r="B11" s="54" t="s">
        <v>714</v>
      </c>
      <c r="C11" s="55" t="s">
        <v>710</v>
      </c>
      <c r="D11" s="56" t="s">
        <v>739</v>
      </c>
      <c r="E11" s="55"/>
      <c r="F11" s="55" t="str">
        <f t="shared" si="0"/>
        <v>982,8</v>
      </c>
      <c r="G11" s="52">
        <f t="shared" si="0"/>
        <v>999.4</v>
      </c>
      <c r="H11" s="26">
        <f t="shared" si="0"/>
        <v>980.4</v>
      </c>
      <c r="I11" s="33">
        <f t="shared" si="1"/>
        <v>98.09885931558935</v>
      </c>
    </row>
    <row r="12" spans="1:9" s="16" customFormat="1" ht="51">
      <c r="A12" s="6" t="s">
        <v>663</v>
      </c>
      <c r="B12" s="57" t="s">
        <v>693</v>
      </c>
      <c r="C12" s="55" t="s">
        <v>710</v>
      </c>
      <c r="D12" s="56" t="s">
        <v>739</v>
      </c>
      <c r="E12" s="55" t="s">
        <v>690</v>
      </c>
      <c r="F12" s="55" t="str">
        <f t="shared" si="0"/>
        <v>982,8</v>
      </c>
      <c r="G12" s="52">
        <f t="shared" si="0"/>
        <v>999.4</v>
      </c>
      <c r="H12" s="26">
        <f t="shared" si="0"/>
        <v>980.4</v>
      </c>
      <c r="I12" s="33">
        <f t="shared" si="1"/>
        <v>98.09885931558935</v>
      </c>
    </row>
    <row r="13" spans="1:9" s="16" customFormat="1" ht="25.5">
      <c r="A13" s="6" t="s">
        <v>664</v>
      </c>
      <c r="B13" s="57" t="s">
        <v>737</v>
      </c>
      <c r="C13" s="55" t="s">
        <v>710</v>
      </c>
      <c r="D13" s="56" t="s">
        <v>739</v>
      </c>
      <c r="E13" s="55" t="s">
        <v>691</v>
      </c>
      <c r="F13" s="55" t="s">
        <v>1473</v>
      </c>
      <c r="G13" s="52">
        <v>999.4</v>
      </c>
      <c r="H13" s="26">
        <v>980.4</v>
      </c>
      <c r="I13" s="33">
        <f t="shared" si="1"/>
        <v>98.09885931558935</v>
      </c>
    </row>
    <row r="14" spans="1:9" s="16" customFormat="1" ht="38.25">
      <c r="A14" s="6" t="s">
        <v>665</v>
      </c>
      <c r="B14" s="57" t="s">
        <v>715</v>
      </c>
      <c r="C14" s="55" t="s">
        <v>720</v>
      </c>
      <c r="D14" s="55"/>
      <c r="E14" s="55"/>
      <c r="F14" s="55">
        <f aca="true" t="shared" si="2" ref="F14:H15">F15</f>
        <v>2857.9</v>
      </c>
      <c r="G14" s="52">
        <f t="shared" si="2"/>
        <v>2353.3</v>
      </c>
      <c r="H14" s="26">
        <f t="shared" si="2"/>
        <v>2220.2</v>
      </c>
      <c r="I14" s="33">
        <f t="shared" si="1"/>
        <v>94.34411252284025</v>
      </c>
    </row>
    <row r="15" spans="1:9" s="16" customFormat="1" ht="12.75">
      <c r="A15" s="6" t="s">
        <v>644</v>
      </c>
      <c r="B15" s="54" t="s">
        <v>712</v>
      </c>
      <c r="C15" s="55" t="s">
        <v>720</v>
      </c>
      <c r="D15" s="56" t="s">
        <v>741</v>
      </c>
      <c r="E15" s="55"/>
      <c r="F15" s="55">
        <f t="shared" si="2"/>
        <v>2857.9</v>
      </c>
      <c r="G15" s="52">
        <f t="shared" si="2"/>
        <v>2353.3</v>
      </c>
      <c r="H15" s="26">
        <f t="shared" si="2"/>
        <v>2220.2</v>
      </c>
      <c r="I15" s="33">
        <f t="shared" si="1"/>
        <v>94.34411252284025</v>
      </c>
    </row>
    <row r="16" spans="1:9" s="16" customFormat="1" ht="12.75">
      <c r="A16" s="6" t="s">
        <v>89</v>
      </c>
      <c r="B16" s="54" t="s">
        <v>713</v>
      </c>
      <c r="C16" s="55" t="s">
        <v>720</v>
      </c>
      <c r="D16" s="56" t="s">
        <v>740</v>
      </c>
      <c r="E16" s="55"/>
      <c r="F16" s="55">
        <f>F20+F23+F17</f>
        <v>2857.9</v>
      </c>
      <c r="G16" s="52">
        <f>G20+G23+G17</f>
        <v>2353.3</v>
      </c>
      <c r="H16" s="26">
        <f>H20+H23+H17</f>
        <v>2220.2</v>
      </c>
      <c r="I16" s="33">
        <f t="shared" si="1"/>
        <v>94.34411252284025</v>
      </c>
    </row>
    <row r="17" spans="1:9" s="16" customFormat="1" ht="38.25">
      <c r="A17" s="6" t="s">
        <v>90</v>
      </c>
      <c r="B17" s="54" t="s">
        <v>714</v>
      </c>
      <c r="C17" s="55" t="s">
        <v>720</v>
      </c>
      <c r="D17" s="56" t="s">
        <v>948</v>
      </c>
      <c r="E17" s="55"/>
      <c r="F17" s="55" t="str">
        <f aca="true" t="shared" si="3" ref="F17:H21">F18</f>
        <v>1032</v>
      </c>
      <c r="G17" s="52">
        <f t="shared" si="3"/>
        <v>978.7</v>
      </c>
      <c r="H17" s="26">
        <f t="shared" si="3"/>
        <v>960.8</v>
      </c>
      <c r="I17" s="33">
        <f t="shared" si="1"/>
        <v>98.17104322059875</v>
      </c>
    </row>
    <row r="18" spans="1:9" s="16" customFormat="1" ht="51">
      <c r="A18" s="6" t="s">
        <v>91</v>
      </c>
      <c r="B18" s="57" t="s">
        <v>693</v>
      </c>
      <c r="C18" s="55" t="s">
        <v>720</v>
      </c>
      <c r="D18" s="56" t="s">
        <v>948</v>
      </c>
      <c r="E18" s="55" t="s">
        <v>690</v>
      </c>
      <c r="F18" s="55" t="str">
        <f t="shared" si="3"/>
        <v>1032</v>
      </c>
      <c r="G18" s="52">
        <f t="shared" si="3"/>
        <v>978.7</v>
      </c>
      <c r="H18" s="26">
        <f t="shared" si="3"/>
        <v>960.8</v>
      </c>
      <c r="I18" s="33">
        <f t="shared" si="1"/>
        <v>98.17104322059875</v>
      </c>
    </row>
    <row r="19" spans="1:9" s="16" customFormat="1" ht="25.5">
      <c r="A19" s="6" t="s">
        <v>92</v>
      </c>
      <c r="B19" s="57" t="s">
        <v>754</v>
      </c>
      <c r="C19" s="55" t="s">
        <v>720</v>
      </c>
      <c r="D19" s="56" t="s">
        <v>948</v>
      </c>
      <c r="E19" s="55" t="s">
        <v>691</v>
      </c>
      <c r="F19" s="55" t="s">
        <v>1474</v>
      </c>
      <c r="G19" s="52">
        <v>978.7</v>
      </c>
      <c r="H19" s="26">
        <v>960.8</v>
      </c>
      <c r="I19" s="33">
        <f t="shared" si="1"/>
        <v>98.17104322059875</v>
      </c>
    </row>
    <row r="20" spans="1:9" s="17" customFormat="1" ht="25.5">
      <c r="A20" s="6" t="s">
        <v>210</v>
      </c>
      <c r="B20" s="54" t="s">
        <v>716</v>
      </c>
      <c r="C20" s="55" t="s">
        <v>720</v>
      </c>
      <c r="D20" s="56" t="s">
        <v>744</v>
      </c>
      <c r="E20" s="55"/>
      <c r="F20" s="55" t="str">
        <f t="shared" si="3"/>
        <v>156</v>
      </c>
      <c r="G20" s="52">
        <f t="shared" si="3"/>
        <v>26</v>
      </c>
      <c r="H20" s="26">
        <f t="shared" si="3"/>
        <v>0</v>
      </c>
      <c r="I20" s="33">
        <f t="shared" si="1"/>
        <v>0</v>
      </c>
    </row>
    <row r="21" spans="1:9" s="17" customFormat="1" ht="51">
      <c r="A21" s="6" t="s">
        <v>93</v>
      </c>
      <c r="B21" s="57" t="s">
        <v>693</v>
      </c>
      <c r="C21" s="55" t="s">
        <v>720</v>
      </c>
      <c r="D21" s="56" t="s">
        <v>744</v>
      </c>
      <c r="E21" s="55" t="s">
        <v>690</v>
      </c>
      <c r="F21" s="55" t="str">
        <f t="shared" si="3"/>
        <v>156</v>
      </c>
      <c r="G21" s="52">
        <f t="shared" si="3"/>
        <v>26</v>
      </c>
      <c r="H21" s="26">
        <f t="shared" si="3"/>
        <v>0</v>
      </c>
      <c r="I21" s="33">
        <f t="shared" si="1"/>
        <v>0</v>
      </c>
    </row>
    <row r="22" spans="1:9" s="17" customFormat="1" ht="25.5">
      <c r="A22" s="6" t="s">
        <v>94</v>
      </c>
      <c r="B22" s="57" t="s">
        <v>737</v>
      </c>
      <c r="C22" s="55" t="s">
        <v>720</v>
      </c>
      <c r="D22" s="56" t="s">
        <v>744</v>
      </c>
      <c r="E22" s="55" t="s">
        <v>691</v>
      </c>
      <c r="F22" s="55" t="s">
        <v>168</v>
      </c>
      <c r="G22" s="52">
        <v>26</v>
      </c>
      <c r="H22" s="26">
        <v>0</v>
      </c>
      <c r="I22" s="33">
        <f t="shared" si="1"/>
        <v>0</v>
      </c>
    </row>
    <row r="23" spans="1:10" s="17" customFormat="1" ht="38.25">
      <c r="A23" s="6" t="s">
        <v>95</v>
      </c>
      <c r="B23" s="54" t="s">
        <v>717</v>
      </c>
      <c r="C23" s="55" t="s">
        <v>720</v>
      </c>
      <c r="D23" s="56" t="s">
        <v>745</v>
      </c>
      <c r="E23" s="55"/>
      <c r="F23" s="55">
        <f>F24+F26+F28</f>
        <v>1669.9</v>
      </c>
      <c r="G23" s="52">
        <f>G24+G26+G28</f>
        <v>1348.6</v>
      </c>
      <c r="H23" s="52">
        <f>H24+H26+H28</f>
        <v>1259.4</v>
      </c>
      <c r="I23" s="33">
        <f t="shared" si="1"/>
        <v>93.38573335310694</v>
      </c>
      <c r="J23" s="3"/>
    </row>
    <row r="24" spans="1:10" s="17" customFormat="1" ht="51">
      <c r="A24" s="6" t="s">
        <v>96</v>
      </c>
      <c r="B24" s="57" t="s">
        <v>693</v>
      </c>
      <c r="C24" s="55" t="s">
        <v>720</v>
      </c>
      <c r="D24" s="56" t="s">
        <v>745</v>
      </c>
      <c r="E24" s="55" t="s">
        <v>690</v>
      </c>
      <c r="F24" s="55" t="str">
        <f>F25</f>
        <v>1229,9</v>
      </c>
      <c r="G24" s="52">
        <f>G25</f>
        <v>700.6</v>
      </c>
      <c r="H24" s="26">
        <f>H25</f>
        <v>680.5</v>
      </c>
      <c r="I24" s="33">
        <f t="shared" si="1"/>
        <v>97.13103054524693</v>
      </c>
      <c r="J24" s="3"/>
    </row>
    <row r="25" spans="1:10" s="17" customFormat="1" ht="25.5">
      <c r="A25" s="6" t="s">
        <v>97</v>
      </c>
      <c r="B25" s="57" t="s">
        <v>737</v>
      </c>
      <c r="C25" s="55" t="s">
        <v>720</v>
      </c>
      <c r="D25" s="56" t="s">
        <v>745</v>
      </c>
      <c r="E25" s="55" t="s">
        <v>691</v>
      </c>
      <c r="F25" s="55" t="s">
        <v>1475</v>
      </c>
      <c r="G25" s="52">
        <v>700.6</v>
      </c>
      <c r="H25" s="26">
        <v>680.5</v>
      </c>
      <c r="I25" s="33">
        <f t="shared" si="1"/>
        <v>97.13103054524693</v>
      </c>
      <c r="J25" s="3"/>
    </row>
    <row r="26" spans="1:10" s="17" customFormat="1" ht="25.5">
      <c r="A26" s="6" t="s">
        <v>98</v>
      </c>
      <c r="B26" s="51" t="s">
        <v>651</v>
      </c>
      <c r="C26" s="55" t="s">
        <v>720</v>
      </c>
      <c r="D26" s="56" t="s">
        <v>745</v>
      </c>
      <c r="E26" s="55" t="s">
        <v>642</v>
      </c>
      <c r="F26" s="55" t="str">
        <f>F27</f>
        <v>440</v>
      </c>
      <c r="G26" s="52">
        <f>G27</f>
        <v>634</v>
      </c>
      <c r="H26" s="26">
        <f>H27</f>
        <v>565.2</v>
      </c>
      <c r="I26" s="33">
        <f t="shared" si="1"/>
        <v>89.14826498422713</v>
      </c>
      <c r="J26" s="3"/>
    </row>
    <row r="27" spans="1:10" s="17" customFormat="1" ht="25.5">
      <c r="A27" s="6" t="s">
        <v>99</v>
      </c>
      <c r="B27" s="51" t="s">
        <v>652</v>
      </c>
      <c r="C27" s="55" t="s">
        <v>720</v>
      </c>
      <c r="D27" s="56" t="s">
        <v>745</v>
      </c>
      <c r="E27" s="55" t="s">
        <v>635</v>
      </c>
      <c r="F27" s="55" t="s">
        <v>344</v>
      </c>
      <c r="G27" s="52">
        <v>634</v>
      </c>
      <c r="H27" s="26">
        <v>565.2</v>
      </c>
      <c r="I27" s="33">
        <f t="shared" si="1"/>
        <v>89.14826498422713</v>
      </c>
      <c r="J27" s="41"/>
    </row>
    <row r="28" spans="1:10" s="17" customFormat="1" ht="12.75">
      <c r="A28" s="6" t="s">
        <v>100</v>
      </c>
      <c r="B28" s="57" t="s">
        <v>718</v>
      </c>
      <c r="C28" s="55" t="s">
        <v>720</v>
      </c>
      <c r="D28" s="56" t="s">
        <v>745</v>
      </c>
      <c r="E28" s="55" t="s">
        <v>721</v>
      </c>
      <c r="F28" s="55">
        <f>SUM(F29)</f>
        <v>0</v>
      </c>
      <c r="G28" s="34">
        <f>SUM(G29)</f>
        <v>14</v>
      </c>
      <c r="H28" s="34">
        <f>SUM(H29)</f>
        <v>13.7</v>
      </c>
      <c r="I28" s="33">
        <f t="shared" si="1"/>
        <v>97.85714285714285</v>
      </c>
      <c r="J28" s="42"/>
    </row>
    <row r="29" spans="1:10" s="17" customFormat="1" ht="12.75">
      <c r="A29" s="6" t="s">
        <v>101</v>
      </c>
      <c r="B29" s="57" t="s">
        <v>719</v>
      </c>
      <c r="C29" s="55" t="s">
        <v>720</v>
      </c>
      <c r="D29" s="56" t="s">
        <v>745</v>
      </c>
      <c r="E29" s="55" t="s">
        <v>722</v>
      </c>
      <c r="F29" s="55" t="s">
        <v>1476</v>
      </c>
      <c r="G29" s="34">
        <v>14</v>
      </c>
      <c r="H29" s="34">
        <v>13.7</v>
      </c>
      <c r="I29" s="33">
        <f t="shared" si="1"/>
        <v>97.85714285714285</v>
      </c>
      <c r="J29" s="42"/>
    </row>
    <row r="30" spans="1:10" s="17" customFormat="1" ht="38.25">
      <c r="A30" s="6" t="s">
        <v>102</v>
      </c>
      <c r="B30" s="57" t="s">
        <v>723</v>
      </c>
      <c r="C30" s="55" t="s">
        <v>4</v>
      </c>
      <c r="D30" s="55"/>
      <c r="E30" s="55"/>
      <c r="F30" s="55">
        <f>F31+F38+F45</f>
        <v>21120.600000000002</v>
      </c>
      <c r="G30" s="52">
        <f>G31+G38+G45</f>
        <v>21738.199999999997</v>
      </c>
      <c r="H30" s="52">
        <f>H31+H38+H45</f>
        <v>20297.6</v>
      </c>
      <c r="I30" s="33">
        <f t="shared" si="1"/>
        <v>93.37295636253232</v>
      </c>
      <c r="J30" s="41"/>
    </row>
    <row r="31" spans="1:10" s="16" customFormat="1" ht="25.5">
      <c r="A31" s="6" t="s">
        <v>103</v>
      </c>
      <c r="B31" s="54" t="s">
        <v>1245</v>
      </c>
      <c r="C31" s="55" t="s">
        <v>4</v>
      </c>
      <c r="D31" s="55" t="s">
        <v>746</v>
      </c>
      <c r="E31" s="55"/>
      <c r="F31" s="55">
        <f aca="true" t="shared" si="4" ref="F31:H32">F32</f>
        <v>1654.4</v>
      </c>
      <c r="G31" s="52">
        <f t="shared" si="4"/>
        <v>238.6</v>
      </c>
      <c r="H31" s="52">
        <f t="shared" si="4"/>
        <v>238.6</v>
      </c>
      <c r="I31" s="33">
        <f t="shared" si="1"/>
        <v>100</v>
      </c>
      <c r="J31" s="5"/>
    </row>
    <row r="32" spans="1:10" s="17" customFormat="1" ht="25.5">
      <c r="A32" s="6" t="s">
        <v>211</v>
      </c>
      <c r="B32" s="51" t="s">
        <v>724</v>
      </c>
      <c r="C32" s="55" t="s">
        <v>4</v>
      </c>
      <c r="D32" s="55" t="s">
        <v>747</v>
      </c>
      <c r="E32" s="55"/>
      <c r="F32" s="55">
        <f t="shared" si="4"/>
        <v>1654.4</v>
      </c>
      <c r="G32" s="52">
        <f t="shared" si="4"/>
        <v>238.6</v>
      </c>
      <c r="H32" s="52">
        <f t="shared" si="4"/>
        <v>238.6</v>
      </c>
      <c r="I32" s="33">
        <f t="shared" si="1"/>
        <v>100</v>
      </c>
      <c r="J32" s="3"/>
    </row>
    <row r="33" spans="1:10" s="17" customFormat="1" ht="76.5">
      <c r="A33" s="6" t="s">
        <v>212</v>
      </c>
      <c r="B33" s="58" t="s">
        <v>0</v>
      </c>
      <c r="C33" s="55" t="s">
        <v>4</v>
      </c>
      <c r="D33" s="55" t="s">
        <v>748</v>
      </c>
      <c r="E33" s="55"/>
      <c r="F33" s="55">
        <f>F34+F36</f>
        <v>1654.4</v>
      </c>
      <c r="G33" s="52">
        <f>G34+G36</f>
        <v>238.6</v>
      </c>
      <c r="H33" s="52">
        <f>H34+H36</f>
        <v>238.6</v>
      </c>
      <c r="I33" s="33">
        <f t="shared" si="1"/>
        <v>100</v>
      </c>
      <c r="J33" s="3"/>
    </row>
    <row r="34" spans="1:10" s="17" customFormat="1" ht="51">
      <c r="A34" s="6" t="s">
        <v>213</v>
      </c>
      <c r="B34" s="57" t="s">
        <v>693</v>
      </c>
      <c r="C34" s="55" t="s">
        <v>4</v>
      </c>
      <c r="D34" s="55" t="s">
        <v>748</v>
      </c>
      <c r="E34" s="55" t="s">
        <v>690</v>
      </c>
      <c r="F34" s="55" t="str">
        <f>F35</f>
        <v>1652,4</v>
      </c>
      <c r="G34" s="52">
        <f>G35</f>
        <v>238.6</v>
      </c>
      <c r="H34" s="25">
        <f>H35</f>
        <v>238.6</v>
      </c>
      <c r="I34" s="33">
        <f t="shared" si="1"/>
        <v>100</v>
      </c>
      <c r="J34" s="3"/>
    </row>
    <row r="35" spans="1:10" s="17" customFormat="1" ht="25.5">
      <c r="A35" s="6" t="s">
        <v>214</v>
      </c>
      <c r="B35" s="57" t="s">
        <v>737</v>
      </c>
      <c r="C35" s="55" t="s">
        <v>4</v>
      </c>
      <c r="D35" s="55" t="s">
        <v>748</v>
      </c>
      <c r="E35" s="55" t="s">
        <v>691</v>
      </c>
      <c r="F35" s="55" t="s">
        <v>1477</v>
      </c>
      <c r="G35" s="50">
        <v>238.6</v>
      </c>
      <c r="H35" s="28">
        <v>238.6</v>
      </c>
      <c r="I35" s="33">
        <f t="shared" si="1"/>
        <v>100</v>
      </c>
      <c r="J35" s="3"/>
    </row>
    <row r="36" spans="1:10" s="17" customFormat="1" ht="25.5">
      <c r="A36" s="6" t="s">
        <v>215</v>
      </c>
      <c r="B36" s="51" t="s">
        <v>651</v>
      </c>
      <c r="C36" s="55" t="s">
        <v>4</v>
      </c>
      <c r="D36" s="55" t="s">
        <v>748</v>
      </c>
      <c r="E36" s="55" t="s">
        <v>642</v>
      </c>
      <c r="F36" s="55" t="str">
        <f>F37</f>
        <v>2</v>
      </c>
      <c r="G36" s="50">
        <f>G37</f>
        <v>0</v>
      </c>
      <c r="H36" s="28">
        <f>H37</f>
        <v>0</v>
      </c>
      <c r="I36" s="33">
        <v>0</v>
      </c>
      <c r="J36" s="3"/>
    </row>
    <row r="37" spans="1:10" s="18" customFormat="1" ht="25.5">
      <c r="A37" s="6" t="s">
        <v>216</v>
      </c>
      <c r="B37" s="51" t="s">
        <v>652</v>
      </c>
      <c r="C37" s="55" t="s">
        <v>4</v>
      </c>
      <c r="D37" s="55" t="s">
        <v>748</v>
      </c>
      <c r="E37" s="55" t="s">
        <v>635</v>
      </c>
      <c r="F37" s="55" t="s">
        <v>659</v>
      </c>
      <c r="G37" s="50">
        <v>0</v>
      </c>
      <c r="H37" s="28">
        <v>0</v>
      </c>
      <c r="I37" s="33">
        <v>0</v>
      </c>
      <c r="J37" s="4"/>
    </row>
    <row r="38" spans="1:10" s="16" customFormat="1" ht="38.25">
      <c r="A38" s="6" t="s">
        <v>217</v>
      </c>
      <c r="B38" s="51" t="s">
        <v>1246</v>
      </c>
      <c r="C38" s="55" t="s">
        <v>4</v>
      </c>
      <c r="D38" s="55" t="s">
        <v>749</v>
      </c>
      <c r="E38" s="55"/>
      <c r="F38" s="55">
        <f aca="true" t="shared" si="5" ref="F38:H39">F39</f>
        <v>1716.5</v>
      </c>
      <c r="G38" s="50">
        <f t="shared" si="5"/>
        <v>1745.5</v>
      </c>
      <c r="H38" s="50">
        <f t="shared" si="5"/>
        <v>1716.2</v>
      </c>
      <c r="I38" s="33">
        <f t="shared" si="1"/>
        <v>98.32139788026353</v>
      </c>
      <c r="J38" s="5"/>
    </row>
    <row r="39" spans="1:10" s="17" customFormat="1" ht="25.5">
      <c r="A39" s="6" t="s">
        <v>218</v>
      </c>
      <c r="B39" s="51" t="s">
        <v>1247</v>
      </c>
      <c r="C39" s="55" t="s">
        <v>4</v>
      </c>
      <c r="D39" s="55" t="s">
        <v>750</v>
      </c>
      <c r="E39" s="55"/>
      <c r="F39" s="55">
        <f t="shared" si="5"/>
        <v>1716.5</v>
      </c>
      <c r="G39" s="50">
        <f t="shared" si="5"/>
        <v>1745.5</v>
      </c>
      <c r="H39" s="50">
        <f t="shared" si="5"/>
        <v>1716.2</v>
      </c>
      <c r="I39" s="33">
        <f t="shared" si="1"/>
        <v>98.32139788026353</v>
      </c>
      <c r="J39" s="3"/>
    </row>
    <row r="40" spans="1:10" s="17" customFormat="1" ht="63.75">
      <c r="A40" s="6" t="s">
        <v>219</v>
      </c>
      <c r="B40" s="51" t="s">
        <v>1248</v>
      </c>
      <c r="C40" s="55" t="s">
        <v>4</v>
      </c>
      <c r="D40" s="55" t="s">
        <v>751</v>
      </c>
      <c r="E40" s="55"/>
      <c r="F40" s="55">
        <f>F41+F43</f>
        <v>1716.5</v>
      </c>
      <c r="G40" s="50">
        <f>G41+G43</f>
        <v>1745.5</v>
      </c>
      <c r="H40" s="50">
        <f>H41+H43</f>
        <v>1716.2</v>
      </c>
      <c r="I40" s="33">
        <f t="shared" si="1"/>
        <v>98.32139788026353</v>
      </c>
      <c r="J40" s="3"/>
    </row>
    <row r="41" spans="1:10" s="17" customFormat="1" ht="51">
      <c r="A41" s="6" t="s">
        <v>220</v>
      </c>
      <c r="B41" s="57" t="s">
        <v>693</v>
      </c>
      <c r="C41" s="55" t="s">
        <v>4</v>
      </c>
      <c r="D41" s="55" t="s">
        <v>751</v>
      </c>
      <c r="E41" s="55" t="s">
        <v>690</v>
      </c>
      <c r="F41" s="55">
        <f>F42</f>
        <v>1714.5</v>
      </c>
      <c r="G41" s="50">
        <f>G42</f>
        <v>1745.5</v>
      </c>
      <c r="H41" s="28">
        <f>H42</f>
        <v>1716.2</v>
      </c>
      <c r="I41" s="33">
        <f t="shared" si="1"/>
        <v>98.32139788026353</v>
      </c>
      <c r="J41" s="3"/>
    </row>
    <row r="42" spans="1:10" s="17" customFormat="1" ht="25.5">
      <c r="A42" s="6" t="s">
        <v>221</v>
      </c>
      <c r="B42" s="57" t="s">
        <v>737</v>
      </c>
      <c r="C42" s="55" t="s">
        <v>4</v>
      </c>
      <c r="D42" s="55" t="s">
        <v>751</v>
      </c>
      <c r="E42" s="55" t="s">
        <v>691</v>
      </c>
      <c r="F42" s="55">
        <v>1714.5</v>
      </c>
      <c r="G42" s="50">
        <v>1745.5</v>
      </c>
      <c r="H42" s="28">
        <v>1716.2</v>
      </c>
      <c r="I42" s="33">
        <f t="shared" si="1"/>
        <v>98.32139788026353</v>
      </c>
      <c r="J42" s="3"/>
    </row>
    <row r="43" spans="1:10" s="17" customFormat="1" ht="25.5">
      <c r="A43" s="6" t="s">
        <v>222</v>
      </c>
      <c r="B43" s="51" t="s">
        <v>651</v>
      </c>
      <c r="C43" s="55" t="s">
        <v>4</v>
      </c>
      <c r="D43" s="55" t="s">
        <v>751</v>
      </c>
      <c r="E43" s="55" t="s">
        <v>642</v>
      </c>
      <c r="F43" s="55">
        <f>F44</f>
        <v>2</v>
      </c>
      <c r="G43" s="50">
        <f>G44</f>
        <v>0</v>
      </c>
      <c r="H43" s="28">
        <f>H44</f>
        <v>0</v>
      </c>
      <c r="I43" s="33">
        <v>0</v>
      </c>
      <c r="J43" s="3"/>
    </row>
    <row r="44" spans="1:10" s="18" customFormat="1" ht="25.5">
      <c r="A44" s="6" t="s">
        <v>223</v>
      </c>
      <c r="B44" s="51" t="s">
        <v>652</v>
      </c>
      <c r="C44" s="55" t="s">
        <v>4</v>
      </c>
      <c r="D44" s="55" t="s">
        <v>751</v>
      </c>
      <c r="E44" s="55" t="s">
        <v>635</v>
      </c>
      <c r="F44" s="55">
        <v>2</v>
      </c>
      <c r="G44" s="50">
        <v>0</v>
      </c>
      <c r="H44" s="28">
        <v>0</v>
      </c>
      <c r="I44" s="33">
        <v>0</v>
      </c>
      <c r="J44" s="4"/>
    </row>
    <row r="45" spans="1:10" s="16" customFormat="1" ht="25.5">
      <c r="A45" s="6" t="s">
        <v>224</v>
      </c>
      <c r="B45" s="54" t="s">
        <v>1</v>
      </c>
      <c r="C45" s="55" t="s">
        <v>4</v>
      </c>
      <c r="D45" s="56" t="s">
        <v>743</v>
      </c>
      <c r="E45" s="55"/>
      <c r="F45" s="55">
        <f>F46</f>
        <v>17749.7</v>
      </c>
      <c r="G45" s="52">
        <f>G46</f>
        <v>19754.1</v>
      </c>
      <c r="H45" s="52">
        <f>H46</f>
        <v>18342.8</v>
      </c>
      <c r="I45" s="33">
        <f t="shared" si="1"/>
        <v>92.8556603439286</v>
      </c>
      <c r="J45" s="5"/>
    </row>
    <row r="46" spans="1:10" s="17" customFormat="1" ht="21" customHeight="1">
      <c r="A46" s="6" t="s">
        <v>225</v>
      </c>
      <c r="B46" s="54" t="s">
        <v>2</v>
      </c>
      <c r="C46" s="55" t="s">
        <v>4</v>
      </c>
      <c r="D46" s="56" t="s">
        <v>742</v>
      </c>
      <c r="E46" s="55"/>
      <c r="F46" s="55">
        <f>F47+F56+F59</f>
        <v>17749.7</v>
      </c>
      <c r="G46" s="52">
        <f>G47+G56+G59</f>
        <v>19754.1</v>
      </c>
      <c r="H46" s="52">
        <f>H47+H56+H59</f>
        <v>18342.8</v>
      </c>
      <c r="I46" s="33">
        <f t="shared" si="1"/>
        <v>92.8556603439286</v>
      </c>
      <c r="J46" s="3"/>
    </row>
    <row r="47" spans="1:10" s="17" customFormat="1" ht="38.25">
      <c r="A47" s="6" t="s">
        <v>226</v>
      </c>
      <c r="B47" s="54" t="s">
        <v>3</v>
      </c>
      <c r="C47" s="55" t="s">
        <v>4</v>
      </c>
      <c r="D47" s="56" t="s">
        <v>752</v>
      </c>
      <c r="E47" s="55"/>
      <c r="F47" s="55">
        <f>F48+F50+F54+F52</f>
        <v>17531</v>
      </c>
      <c r="G47" s="52">
        <f>G48+G50+G54+G52</f>
        <v>19294.1</v>
      </c>
      <c r="H47" s="52">
        <f>H48+H50+H54+H52</f>
        <v>17882.8</v>
      </c>
      <c r="I47" s="33">
        <f t="shared" si="1"/>
        <v>92.68532867560549</v>
      </c>
      <c r="J47" s="3"/>
    </row>
    <row r="48" spans="1:10" s="17" customFormat="1" ht="57" customHeight="1">
      <c r="A48" s="6" t="s">
        <v>227</v>
      </c>
      <c r="B48" s="57" t="s">
        <v>693</v>
      </c>
      <c r="C48" s="55" t="s">
        <v>4</v>
      </c>
      <c r="D48" s="56" t="s">
        <v>752</v>
      </c>
      <c r="E48" s="55" t="s">
        <v>690</v>
      </c>
      <c r="F48" s="55" t="str">
        <f>F49</f>
        <v>11233,7</v>
      </c>
      <c r="G48" s="52">
        <f>G49</f>
        <v>12184.8</v>
      </c>
      <c r="H48" s="25">
        <f>H49</f>
        <v>11864.9</v>
      </c>
      <c r="I48" s="33">
        <f t="shared" si="1"/>
        <v>97.37459785962838</v>
      </c>
      <c r="J48" s="3"/>
    </row>
    <row r="49" spans="1:10" s="17" customFormat="1" ht="25.5">
      <c r="A49" s="6" t="s">
        <v>228</v>
      </c>
      <c r="B49" s="57" t="s">
        <v>737</v>
      </c>
      <c r="C49" s="55" t="s">
        <v>4</v>
      </c>
      <c r="D49" s="56" t="s">
        <v>752</v>
      </c>
      <c r="E49" s="55" t="s">
        <v>691</v>
      </c>
      <c r="F49" s="55" t="s">
        <v>1478</v>
      </c>
      <c r="G49" s="50">
        <v>12184.8</v>
      </c>
      <c r="H49" s="28">
        <v>11864.9</v>
      </c>
      <c r="I49" s="33">
        <f t="shared" si="1"/>
        <v>97.37459785962838</v>
      </c>
      <c r="J49" s="3"/>
    </row>
    <row r="50" spans="1:10" s="17" customFormat="1" ht="25.5">
      <c r="A50" s="6" t="s">
        <v>229</v>
      </c>
      <c r="B50" s="51" t="s">
        <v>651</v>
      </c>
      <c r="C50" s="55" t="s">
        <v>4</v>
      </c>
      <c r="D50" s="56" t="s">
        <v>752</v>
      </c>
      <c r="E50" s="55" t="s">
        <v>642</v>
      </c>
      <c r="F50" s="55" t="str">
        <f>F51</f>
        <v>6273,5</v>
      </c>
      <c r="G50" s="52">
        <f>G51</f>
        <v>6977.2</v>
      </c>
      <c r="H50" s="25">
        <f>H51</f>
        <v>5927.1</v>
      </c>
      <c r="I50" s="33">
        <f t="shared" si="1"/>
        <v>84.94954996273577</v>
      </c>
      <c r="J50" s="3"/>
    </row>
    <row r="51" spans="1:10" s="18" customFormat="1" ht="25.5">
      <c r="A51" s="6" t="s">
        <v>230</v>
      </c>
      <c r="B51" s="51" t="s">
        <v>652</v>
      </c>
      <c r="C51" s="55" t="s">
        <v>4</v>
      </c>
      <c r="D51" s="56" t="s">
        <v>752</v>
      </c>
      <c r="E51" s="55" t="s">
        <v>635</v>
      </c>
      <c r="F51" s="55" t="s">
        <v>1479</v>
      </c>
      <c r="G51" s="50">
        <v>6977.2</v>
      </c>
      <c r="H51" s="28">
        <v>5927.1</v>
      </c>
      <c r="I51" s="33">
        <f t="shared" si="1"/>
        <v>84.94954996273577</v>
      </c>
      <c r="J51" s="43"/>
    </row>
    <row r="52" spans="1:10" s="18" customFormat="1" ht="12.75">
      <c r="A52" s="6" t="s">
        <v>963</v>
      </c>
      <c r="B52" s="51" t="s">
        <v>593</v>
      </c>
      <c r="C52" s="55" t="s">
        <v>4</v>
      </c>
      <c r="D52" s="56" t="s">
        <v>752</v>
      </c>
      <c r="E52" s="55" t="s">
        <v>594</v>
      </c>
      <c r="F52" s="55">
        <f>SUM(F53)</f>
        <v>0</v>
      </c>
      <c r="G52" s="50">
        <f>SUM(G53)</f>
        <v>29.3</v>
      </c>
      <c r="H52" s="28">
        <f>SUM(H53)</f>
        <v>29.3</v>
      </c>
      <c r="I52" s="33">
        <f t="shared" si="1"/>
        <v>100</v>
      </c>
      <c r="J52" s="4"/>
    </row>
    <row r="53" spans="1:10" s="18" customFormat="1" ht="25.5">
      <c r="A53" s="6" t="s">
        <v>964</v>
      </c>
      <c r="B53" s="51" t="s">
        <v>42</v>
      </c>
      <c r="C53" s="55" t="s">
        <v>4</v>
      </c>
      <c r="D53" s="56" t="s">
        <v>752</v>
      </c>
      <c r="E53" s="55" t="s">
        <v>43</v>
      </c>
      <c r="F53" s="55" t="s">
        <v>1476</v>
      </c>
      <c r="G53" s="50">
        <v>29.3</v>
      </c>
      <c r="H53" s="28">
        <v>29.3</v>
      </c>
      <c r="I53" s="33">
        <f t="shared" si="1"/>
        <v>100</v>
      </c>
      <c r="J53" s="4"/>
    </row>
    <row r="54" spans="1:10" s="16" customFormat="1" ht="12.75">
      <c r="A54" s="6" t="s">
        <v>231</v>
      </c>
      <c r="B54" s="57" t="s">
        <v>718</v>
      </c>
      <c r="C54" s="55" t="s">
        <v>4</v>
      </c>
      <c r="D54" s="56" t="s">
        <v>752</v>
      </c>
      <c r="E54" s="55" t="s">
        <v>721</v>
      </c>
      <c r="F54" s="55" t="str">
        <f>F55</f>
        <v>23,8</v>
      </c>
      <c r="G54" s="52">
        <f>G55</f>
        <v>102.8</v>
      </c>
      <c r="H54" s="25">
        <f>H55</f>
        <v>61.5</v>
      </c>
      <c r="I54" s="33">
        <f t="shared" si="1"/>
        <v>59.824902723735406</v>
      </c>
      <c r="J54" s="43"/>
    </row>
    <row r="55" spans="1:10" s="17" customFormat="1" ht="12.75">
      <c r="A55" s="6" t="s">
        <v>965</v>
      </c>
      <c r="B55" s="57" t="s">
        <v>719</v>
      </c>
      <c r="C55" s="55" t="s">
        <v>4</v>
      </c>
      <c r="D55" s="56" t="s">
        <v>752</v>
      </c>
      <c r="E55" s="55" t="s">
        <v>722</v>
      </c>
      <c r="F55" s="55" t="s">
        <v>1480</v>
      </c>
      <c r="G55" s="50">
        <v>102.8</v>
      </c>
      <c r="H55" s="28">
        <v>61.5</v>
      </c>
      <c r="I55" s="33">
        <f t="shared" si="1"/>
        <v>59.824902723735406</v>
      </c>
      <c r="J55" s="3"/>
    </row>
    <row r="56" spans="1:10" s="17" customFormat="1" ht="63.75">
      <c r="A56" s="6" t="s">
        <v>966</v>
      </c>
      <c r="B56" s="57" t="s">
        <v>753</v>
      </c>
      <c r="C56" s="55" t="s">
        <v>4</v>
      </c>
      <c r="D56" s="56" t="s">
        <v>1079</v>
      </c>
      <c r="E56" s="55"/>
      <c r="F56" s="55" t="str">
        <f aca="true" t="shared" si="6" ref="F56:H57">F57</f>
        <v>218,7</v>
      </c>
      <c r="G56" s="50">
        <f t="shared" si="6"/>
        <v>259.3</v>
      </c>
      <c r="H56" s="27">
        <f t="shared" si="6"/>
        <v>259.3</v>
      </c>
      <c r="I56" s="33">
        <f t="shared" si="1"/>
        <v>100</v>
      </c>
      <c r="J56" s="3"/>
    </row>
    <row r="57" spans="1:10" s="17" customFormat="1" ht="51">
      <c r="A57" s="6" t="s">
        <v>967</v>
      </c>
      <c r="B57" s="57" t="s">
        <v>693</v>
      </c>
      <c r="C57" s="55" t="s">
        <v>4</v>
      </c>
      <c r="D57" s="56" t="s">
        <v>1079</v>
      </c>
      <c r="E57" s="55" t="s">
        <v>690</v>
      </c>
      <c r="F57" s="55" t="str">
        <f t="shared" si="6"/>
        <v>218,7</v>
      </c>
      <c r="G57" s="50">
        <f t="shared" si="6"/>
        <v>259.3</v>
      </c>
      <c r="H57" s="28">
        <f t="shared" si="6"/>
        <v>259.3</v>
      </c>
      <c r="I57" s="33">
        <f t="shared" si="1"/>
        <v>100</v>
      </c>
      <c r="J57" s="3"/>
    </row>
    <row r="58" spans="1:10" s="17" customFormat="1" ht="25.5">
      <c r="A58" s="6" t="s">
        <v>968</v>
      </c>
      <c r="B58" s="57" t="s">
        <v>754</v>
      </c>
      <c r="C58" s="55" t="s">
        <v>4</v>
      </c>
      <c r="D58" s="56" t="s">
        <v>1079</v>
      </c>
      <c r="E58" s="55" t="s">
        <v>691</v>
      </c>
      <c r="F58" s="55" t="s">
        <v>1481</v>
      </c>
      <c r="G58" s="50">
        <v>259.3</v>
      </c>
      <c r="H58" s="28">
        <v>259.3</v>
      </c>
      <c r="I58" s="33">
        <f t="shared" si="1"/>
        <v>100</v>
      </c>
      <c r="J58" s="3"/>
    </row>
    <row r="59" spans="1:10" s="17" customFormat="1" ht="25.5">
      <c r="A59" s="6" t="s">
        <v>969</v>
      </c>
      <c r="B59" s="51" t="s">
        <v>1129</v>
      </c>
      <c r="C59" s="55" t="s">
        <v>4</v>
      </c>
      <c r="D59" s="56" t="s">
        <v>1130</v>
      </c>
      <c r="E59" s="55"/>
      <c r="F59" s="55">
        <f aca="true" t="shared" si="7" ref="F59:H60">SUM(F60)</f>
        <v>0</v>
      </c>
      <c r="G59" s="59">
        <f t="shared" si="7"/>
        <v>200.7</v>
      </c>
      <c r="H59" s="38">
        <f t="shared" si="7"/>
        <v>200.7</v>
      </c>
      <c r="I59" s="33">
        <f t="shared" si="1"/>
        <v>100</v>
      </c>
      <c r="J59" s="3"/>
    </row>
    <row r="60" spans="1:10" s="17" customFormat="1" ht="25.5">
      <c r="A60" s="6" t="s">
        <v>970</v>
      </c>
      <c r="B60" s="51" t="s">
        <v>651</v>
      </c>
      <c r="C60" s="55" t="s">
        <v>4</v>
      </c>
      <c r="D60" s="56" t="s">
        <v>1130</v>
      </c>
      <c r="E60" s="55" t="s">
        <v>642</v>
      </c>
      <c r="F60" s="55">
        <f t="shared" si="7"/>
        <v>0</v>
      </c>
      <c r="G60" s="59">
        <f t="shared" si="7"/>
        <v>200.7</v>
      </c>
      <c r="H60" s="38">
        <f t="shared" si="7"/>
        <v>200.7</v>
      </c>
      <c r="I60" s="33">
        <f t="shared" si="1"/>
        <v>100</v>
      </c>
      <c r="J60" s="3"/>
    </row>
    <row r="61" spans="1:10" s="17" customFormat="1" ht="25.5">
      <c r="A61" s="6" t="s">
        <v>971</v>
      </c>
      <c r="B61" s="51" t="s">
        <v>652</v>
      </c>
      <c r="C61" s="55" t="s">
        <v>4</v>
      </c>
      <c r="D61" s="56" t="s">
        <v>1130</v>
      </c>
      <c r="E61" s="55" t="s">
        <v>635</v>
      </c>
      <c r="F61" s="55" t="s">
        <v>1476</v>
      </c>
      <c r="G61" s="59">
        <v>200.7</v>
      </c>
      <c r="H61" s="28">
        <v>200.7</v>
      </c>
      <c r="I61" s="33">
        <f t="shared" si="1"/>
        <v>100</v>
      </c>
      <c r="J61" s="3"/>
    </row>
    <row r="62" spans="1:10" s="17" customFormat="1" ht="12.75">
      <c r="A62" s="6" t="s">
        <v>104</v>
      </c>
      <c r="B62" s="51" t="s">
        <v>755</v>
      </c>
      <c r="C62" s="55" t="s">
        <v>757</v>
      </c>
      <c r="D62" s="56"/>
      <c r="E62" s="55"/>
      <c r="F62" s="55" t="s">
        <v>1482</v>
      </c>
      <c r="G62" s="50">
        <f aca="true" t="shared" si="8" ref="G62:H66">SUM(G63)</f>
        <v>1</v>
      </c>
      <c r="H62" s="27">
        <f t="shared" si="8"/>
        <v>0</v>
      </c>
      <c r="I62" s="33">
        <f t="shared" si="1"/>
        <v>0</v>
      </c>
      <c r="J62" s="3"/>
    </row>
    <row r="63" spans="1:10" s="17" customFormat="1" ht="25.5">
      <c r="A63" s="6" t="s">
        <v>972</v>
      </c>
      <c r="B63" s="54" t="s">
        <v>1</v>
      </c>
      <c r="C63" s="55" t="s">
        <v>757</v>
      </c>
      <c r="D63" s="56" t="s">
        <v>743</v>
      </c>
      <c r="E63" s="55"/>
      <c r="F63" s="55" t="s">
        <v>1482</v>
      </c>
      <c r="G63" s="50">
        <f t="shared" si="8"/>
        <v>1</v>
      </c>
      <c r="H63" s="27">
        <f t="shared" si="8"/>
        <v>0</v>
      </c>
      <c r="I63" s="33">
        <f t="shared" si="1"/>
        <v>0</v>
      </c>
      <c r="J63" s="3"/>
    </row>
    <row r="64" spans="1:10" s="17" customFormat="1" ht="12.75">
      <c r="A64" s="6" t="s">
        <v>973</v>
      </c>
      <c r="B64" s="54" t="s">
        <v>2</v>
      </c>
      <c r="C64" s="55" t="s">
        <v>757</v>
      </c>
      <c r="D64" s="56" t="s">
        <v>742</v>
      </c>
      <c r="E64" s="55"/>
      <c r="F64" s="55" t="s">
        <v>1482</v>
      </c>
      <c r="G64" s="50">
        <f t="shared" si="8"/>
        <v>1</v>
      </c>
      <c r="H64" s="27">
        <f t="shared" si="8"/>
        <v>0</v>
      </c>
      <c r="I64" s="33">
        <f t="shared" si="1"/>
        <v>0</v>
      </c>
      <c r="J64" s="3"/>
    </row>
    <row r="65" spans="1:10" s="17" customFormat="1" ht="63.75">
      <c r="A65" s="6" t="s">
        <v>974</v>
      </c>
      <c r="B65" s="51" t="s">
        <v>756</v>
      </c>
      <c r="C65" s="55" t="s">
        <v>757</v>
      </c>
      <c r="D65" s="56" t="s">
        <v>758</v>
      </c>
      <c r="E65" s="55"/>
      <c r="F65" s="55" t="s">
        <v>1482</v>
      </c>
      <c r="G65" s="50">
        <f t="shared" si="8"/>
        <v>1</v>
      </c>
      <c r="H65" s="27">
        <f t="shared" si="8"/>
        <v>0</v>
      </c>
      <c r="I65" s="33">
        <f t="shared" si="1"/>
        <v>0</v>
      </c>
      <c r="J65" s="3"/>
    </row>
    <row r="66" spans="1:10" s="17" customFormat="1" ht="25.5">
      <c r="A66" s="6" t="s">
        <v>975</v>
      </c>
      <c r="B66" s="51" t="s">
        <v>651</v>
      </c>
      <c r="C66" s="55" t="s">
        <v>757</v>
      </c>
      <c r="D66" s="56" t="s">
        <v>758</v>
      </c>
      <c r="E66" s="55" t="s">
        <v>642</v>
      </c>
      <c r="F66" s="55" t="s">
        <v>1482</v>
      </c>
      <c r="G66" s="50">
        <f t="shared" si="8"/>
        <v>1</v>
      </c>
      <c r="H66" s="27">
        <f t="shared" si="8"/>
        <v>0</v>
      </c>
      <c r="I66" s="33">
        <f t="shared" si="1"/>
        <v>0</v>
      </c>
      <c r="J66" s="3"/>
    </row>
    <row r="67" spans="1:10" s="17" customFormat="1" ht="25.5">
      <c r="A67" s="6" t="s">
        <v>976</v>
      </c>
      <c r="B67" s="51" t="s">
        <v>652</v>
      </c>
      <c r="C67" s="55" t="s">
        <v>757</v>
      </c>
      <c r="D67" s="56" t="s">
        <v>758</v>
      </c>
      <c r="E67" s="55" t="s">
        <v>635</v>
      </c>
      <c r="F67" s="55" t="s">
        <v>1482</v>
      </c>
      <c r="G67" s="50">
        <v>1</v>
      </c>
      <c r="H67" s="28">
        <v>0</v>
      </c>
      <c r="I67" s="33">
        <f t="shared" si="1"/>
        <v>0</v>
      </c>
      <c r="J67" s="3"/>
    </row>
    <row r="68" spans="1:10" s="17" customFormat="1" ht="25.5">
      <c r="A68" s="6" t="s">
        <v>977</v>
      </c>
      <c r="B68" s="57" t="s">
        <v>736</v>
      </c>
      <c r="C68" s="55" t="s">
        <v>689</v>
      </c>
      <c r="D68" s="55"/>
      <c r="E68" s="55"/>
      <c r="F68" s="55">
        <f>F78+F69</f>
        <v>7203.8</v>
      </c>
      <c r="G68" s="52">
        <f>G78+G69</f>
        <v>5477.599999999999</v>
      </c>
      <c r="H68" s="26">
        <f>H78+H69</f>
        <v>5403.2</v>
      </c>
      <c r="I68" s="33">
        <f t="shared" si="1"/>
        <v>98.64174090842705</v>
      </c>
      <c r="J68" s="3"/>
    </row>
    <row r="69" spans="1:10" s="17" customFormat="1" ht="25.5">
      <c r="A69" s="6" t="s">
        <v>978</v>
      </c>
      <c r="B69" s="51" t="s">
        <v>1249</v>
      </c>
      <c r="C69" s="55" t="s">
        <v>689</v>
      </c>
      <c r="D69" s="55" t="s">
        <v>759</v>
      </c>
      <c r="E69" s="55"/>
      <c r="F69" s="55">
        <f>F70</f>
        <v>6148.8</v>
      </c>
      <c r="G69" s="52">
        <f>G70</f>
        <v>4481.2</v>
      </c>
      <c r="H69" s="26">
        <f>H70</f>
        <v>4428</v>
      </c>
      <c r="I69" s="33">
        <f t="shared" si="1"/>
        <v>98.81281799517987</v>
      </c>
      <c r="J69" s="3"/>
    </row>
    <row r="70" spans="1:9" s="3" customFormat="1" ht="25.5">
      <c r="A70" s="6" t="s">
        <v>105</v>
      </c>
      <c r="B70" s="51" t="s">
        <v>1247</v>
      </c>
      <c r="C70" s="55" t="s">
        <v>689</v>
      </c>
      <c r="D70" s="55" t="s">
        <v>760</v>
      </c>
      <c r="E70" s="55"/>
      <c r="F70" s="55">
        <f>SUM(F71)</f>
        <v>6148.8</v>
      </c>
      <c r="G70" s="52">
        <f>SUM(G71)</f>
        <v>4481.2</v>
      </c>
      <c r="H70" s="25">
        <f>SUM(H71)</f>
        <v>4428</v>
      </c>
      <c r="I70" s="33">
        <f t="shared" si="1"/>
        <v>98.81281799517987</v>
      </c>
    </row>
    <row r="71" spans="1:9" s="3" customFormat="1" ht="63.75">
      <c r="A71" s="6" t="s">
        <v>106</v>
      </c>
      <c r="B71" s="51" t="s">
        <v>738</v>
      </c>
      <c r="C71" s="55" t="s">
        <v>689</v>
      </c>
      <c r="D71" s="55" t="s">
        <v>761</v>
      </c>
      <c r="E71" s="55"/>
      <c r="F71" s="55">
        <f>F72+F74+F76</f>
        <v>6148.8</v>
      </c>
      <c r="G71" s="52">
        <f>G72+G74+G76</f>
        <v>4481.2</v>
      </c>
      <c r="H71" s="25">
        <f>H72+H74+H76</f>
        <v>4428</v>
      </c>
      <c r="I71" s="33">
        <f t="shared" si="1"/>
        <v>98.81281799517987</v>
      </c>
    </row>
    <row r="72" spans="1:9" s="3" customFormat="1" ht="51">
      <c r="A72" s="6" t="s">
        <v>107</v>
      </c>
      <c r="B72" s="57" t="s">
        <v>693</v>
      </c>
      <c r="C72" s="55" t="s">
        <v>689</v>
      </c>
      <c r="D72" s="55" t="s">
        <v>761</v>
      </c>
      <c r="E72" s="55" t="s">
        <v>690</v>
      </c>
      <c r="F72" s="52" t="str">
        <f>F73</f>
        <v>5856,8</v>
      </c>
      <c r="G72" s="52">
        <f>SUM(G73)</f>
        <v>4175.3</v>
      </c>
      <c r="H72" s="25">
        <f>SUM(H73)</f>
        <v>4123.8</v>
      </c>
      <c r="I72" s="33">
        <f aca="true" t="shared" si="9" ref="I72:I135">H72/G72*100</f>
        <v>98.76655569659664</v>
      </c>
    </row>
    <row r="73" spans="1:9" s="5" customFormat="1" ht="25.5">
      <c r="A73" s="6" t="s">
        <v>108</v>
      </c>
      <c r="B73" s="57" t="s">
        <v>737</v>
      </c>
      <c r="C73" s="55" t="s">
        <v>689</v>
      </c>
      <c r="D73" s="55" t="s">
        <v>761</v>
      </c>
      <c r="E73" s="55" t="s">
        <v>691</v>
      </c>
      <c r="F73" s="55" t="s">
        <v>1483</v>
      </c>
      <c r="G73" s="52">
        <v>4175.3</v>
      </c>
      <c r="H73" s="25">
        <v>4123.8</v>
      </c>
      <c r="I73" s="33">
        <f t="shared" si="9"/>
        <v>98.76655569659664</v>
      </c>
    </row>
    <row r="74" spans="1:9" s="3" customFormat="1" ht="25.5">
      <c r="A74" s="6" t="s">
        <v>109</v>
      </c>
      <c r="B74" s="51" t="s">
        <v>651</v>
      </c>
      <c r="C74" s="55" t="s">
        <v>689</v>
      </c>
      <c r="D74" s="55" t="s">
        <v>761</v>
      </c>
      <c r="E74" s="55" t="s">
        <v>642</v>
      </c>
      <c r="F74" s="55" t="s">
        <v>458</v>
      </c>
      <c r="G74" s="52">
        <f>SUM(G75)</f>
        <v>303.9</v>
      </c>
      <c r="H74" s="25">
        <f>SUM(H75)</f>
        <v>303.2</v>
      </c>
      <c r="I74" s="33">
        <f t="shared" si="9"/>
        <v>99.76966107272129</v>
      </c>
    </row>
    <row r="75" spans="1:9" s="3" customFormat="1" ht="25.5">
      <c r="A75" s="6" t="s">
        <v>110</v>
      </c>
      <c r="B75" s="51" t="s">
        <v>652</v>
      </c>
      <c r="C75" s="55" t="s">
        <v>689</v>
      </c>
      <c r="D75" s="55" t="s">
        <v>761</v>
      </c>
      <c r="E75" s="55" t="s">
        <v>635</v>
      </c>
      <c r="F75" s="55" t="s">
        <v>458</v>
      </c>
      <c r="G75" s="52">
        <v>303.9</v>
      </c>
      <c r="H75" s="25">
        <v>303.2</v>
      </c>
      <c r="I75" s="33">
        <f t="shared" si="9"/>
        <v>99.76966107272129</v>
      </c>
    </row>
    <row r="76" spans="1:9" s="3" customFormat="1" ht="12.75">
      <c r="A76" s="6" t="s">
        <v>111</v>
      </c>
      <c r="B76" s="57" t="s">
        <v>718</v>
      </c>
      <c r="C76" s="55" t="s">
        <v>689</v>
      </c>
      <c r="D76" s="55" t="s">
        <v>761</v>
      </c>
      <c r="E76" s="55" t="s">
        <v>721</v>
      </c>
      <c r="F76" s="55">
        <f>F77</f>
        <v>2</v>
      </c>
      <c r="G76" s="52">
        <f>G77</f>
        <v>2</v>
      </c>
      <c r="H76" s="25">
        <f>H77</f>
        <v>1</v>
      </c>
      <c r="I76" s="33">
        <f t="shared" si="9"/>
        <v>50</v>
      </c>
    </row>
    <row r="77" spans="1:9" s="3" customFormat="1" ht="12.75">
      <c r="A77" s="6" t="s">
        <v>112</v>
      </c>
      <c r="B77" s="57" t="s">
        <v>719</v>
      </c>
      <c r="C77" s="55" t="s">
        <v>689</v>
      </c>
      <c r="D77" s="55" t="s">
        <v>761</v>
      </c>
      <c r="E77" s="55" t="s">
        <v>722</v>
      </c>
      <c r="F77" s="55">
        <v>2</v>
      </c>
      <c r="G77" s="52">
        <v>2</v>
      </c>
      <c r="H77" s="25">
        <v>1</v>
      </c>
      <c r="I77" s="33">
        <f t="shared" si="9"/>
        <v>50</v>
      </c>
    </row>
    <row r="78" spans="1:9" s="3" customFormat="1" ht="12.75">
      <c r="A78" s="6" t="s">
        <v>113</v>
      </c>
      <c r="B78" s="51" t="s">
        <v>762</v>
      </c>
      <c r="C78" s="55" t="s">
        <v>689</v>
      </c>
      <c r="D78" s="55" t="s">
        <v>763</v>
      </c>
      <c r="E78" s="55"/>
      <c r="F78" s="55">
        <f aca="true" t="shared" si="10" ref="F78:H79">SUM(F79)</f>
        <v>1055</v>
      </c>
      <c r="G78" s="52">
        <f t="shared" si="10"/>
        <v>996.4</v>
      </c>
      <c r="H78" s="26">
        <f t="shared" si="10"/>
        <v>975.2</v>
      </c>
      <c r="I78" s="33">
        <f t="shared" si="9"/>
        <v>97.87234042553192</v>
      </c>
    </row>
    <row r="79" spans="1:9" s="3" customFormat="1" ht="25.5">
      <c r="A79" s="6" t="s">
        <v>114</v>
      </c>
      <c r="B79" s="51" t="s">
        <v>764</v>
      </c>
      <c r="C79" s="55" t="s">
        <v>689</v>
      </c>
      <c r="D79" s="55" t="s">
        <v>765</v>
      </c>
      <c r="E79" s="55"/>
      <c r="F79" s="55">
        <f t="shared" si="10"/>
        <v>1055</v>
      </c>
      <c r="G79" s="52">
        <f t="shared" si="10"/>
        <v>996.4</v>
      </c>
      <c r="H79" s="26">
        <f t="shared" si="10"/>
        <v>975.2</v>
      </c>
      <c r="I79" s="33">
        <f t="shared" si="9"/>
        <v>97.87234042553192</v>
      </c>
    </row>
    <row r="80" spans="1:9" s="3" customFormat="1" ht="38.25">
      <c r="A80" s="6" t="s">
        <v>979</v>
      </c>
      <c r="B80" s="54" t="s">
        <v>766</v>
      </c>
      <c r="C80" s="55" t="s">
        <v>689</v>
      </c>
      <c r="D80" s="55" t="s">
        <v>767</v>
      </c>
      <c r="E80" s="55"/>
      <c r="F80" s="55">
        <f>SUM(F81+F83+F85)</f>
        <v>1055</v>
      </c>
      <c r="G80" s="52">
        <f>SUM(G81+G83+G85)</f>
        <v>996.4</v>
      </c>
      <c r="H80" s="52">
        <f>SUM(H81+H83+H85)</f>
        <v>975.2</v>
      </c>
      <c r="I80" s="33">
        <f t="shared" si="9"/>
        <v>97.87234042553192</v>
      </c>
    </row>
    <row r="81" spans="1:9" s="3" customFormat="1" ht="51">
      <c r="A81" s="6" t="s">
        <v>980</v>
      </c>
      <c r="B81" s="57" t="s">
        <v>693</v>
      </c>
      <c r="C81" s="55" t="s">
        <v>689</v>
      </c>
      <c r="D81" s="55" t="s">
        <v>767</v>
      </c>
      <c r="E81" s="55" t="s">
        <v>690</v>
      </c>
      <c r="F81" s="55" t="str">
        <f>F82</f>
        <v>1030</v>
      </c>
      <c r="G81" s="52">
        <f>G82</f>
        <v>937.4</v>
      </c>
      <c r="H81" s="26">
        <f>H82</f>
        <v>916.5</v>
      </c>
      <c r="I81" s="33">
        <f t="shared" si="9"/>
        <v>97.77042884574355</v>
      </c>
    </row>
    <row r="82" spans="1:10" s="3" customFormat="1" ht="25.5">
      <c r="A82" s="6" t="s">
        <v>981</v>
      </c>
      <c r="B82" s="57" t="s">
        <v>754</v>
      </c>
      <c r="C82" s="55" t="s">
        <v>689</v>
      </c>
      <c r="D82" s="55" t="s">
        <v>767</v>
      </c>
      <c r="E82" s="55" t="s">
        <v>691</v>
      </c>
      <c r="F82" s="55" t="s">
        <v>1484</v>
      </c>
      <c r="G82" s="52">
        <v>937.4</v>
      </c>
      <c r="H82" s="26">
        <v>916.5</v>
      </c>
      <c r="I82" s="33">
        <f t="shared" si="9"/>
        <v>97.77042884574355</v>
      </c>
      <c r="J82" s="35"/>
    </row>
    <row r="83" spans="1:9" s="3" customFormat="1" ht="25.5">
      <c r="A83" s="6" t="s">
        <v>982</v>
      </c>
      <c r="B83" s="51" t="s">
        <v>651</v>
      </c>
      <c r="C83" s="55" t="s">
        <v>689</v>
      </c>
      <c r="D83" s="55" t="s">
        <v>767</v>
      </c>
      <c r="E83" s="55" t="s">
        <v>642</v>
      </c>
      <c r="F83" s="55" t="str">
        <f>F84</f>
        <v>25</v>
      </c>
      <c r="G83" s="52">
        <f>G84</f>
        <v>58.5</v>
      </c>
      <c r="H83" s="26">
        <f>H84</f>
        <v>58.5</v>
      </c>
      <c r="I83" s="33">
        <f t="shared" si="9"/>
        <v>100</v>
      </c>
    </row>
    <row r="84" spans="1:10" s="3" customFormat="1" ht="25.5">
      <c r="A84" s="6" t="s">
        <v>115</v>
      </c>
      <c r="B84" s="51" t="s">
        <v>652</v>
      </c>
      <c r="C84" s="55" t="s">
        <v>689</v>
      </c>
      <c r="D84" s="55" t="s">
        <v>767</v>
      </c>
      <c r="E84" s="55" t="s">
        <v>635</v>
      </c>
      <c r="F84" s="55" t="s">
        <v>103</v>
      </c>
      <c r="G84" s="52">
        <v>58.5</v>
      </c>
      <c r="H84" s="26">
        <v>58.5</v>
      </c>
      <c r="I84" s="33">
        <f t="shared" si="9"/>
        <v>100</v>
      </c>
      <c r="J84" s="35"/>
    </row>
    <row r="85" spans="1:10" s="3" customFormat="1" ht="12.75">
      <c r="A85" s="6" t="s">
        <v>116</v>
      </c>
      <c r="B85" s="57" t="s">
        <v>718</v>
      </c>
      <c r="C85" s="55" t="s">
        <v>689</v>
      </c>
      <c r="D85" s="55" t="s">
        <v>767</v>
      </c>
      <c r="E85" s="55" t="s">
        <v>721</v>
      </c>
      <c r="F85" s="55" t="str">
        <f>F86</f>
        <v>0</v>
      </c>
      <c r="G85" s="52">
        <f>G86</f>
        <v>0.5</v>
      </c>
      <c r="H85" s="26">
        <f>H86</f>
        <v>0.2</v>
      </c>
      <c r="I85" s="33">
        <f t="shared" si="9"/>
        <v>40</v>
      </c>
      <c r="J85" s="47"/>
    </row>
    <row r="86" spans="1:10" s="3" customFormat="1" ht="12.75">
      <c r="A86" s="6" t="s">
        <v>117</v>
      </c>
      <c r="B86" s="57" t="s">
        <v>719</v>
      </c>
      <c r="C86" s="55" t="s">
        <v>689</v>
      </c>
      <c r="D86" s="55" t="s">
        <v>767</v>
      </c>
      <c r="E86" s="55" t="s">
        <v>722</v>
      </c>
      <c r="F86" s="55" t="s">
        <v>1476</v>
      </c>
      <c r="G86" s="52">
        <v>0.5</v>
      </c>
      <c r="H86" s="26">
        <v>0.2</v>
      </c>
      <c r="I86" s="33">
        <f t="shared" si="9"/>
        <v>40</v>
      </c>
      <c r="J86" s="47"/>
    </row>
    <row r="87" spans="1:9" s="3" customFormat="1" ht="12.75">
      <c r="A87" s="6" t="s">
        <v>118</v>
      </c>
      <c r="B87" s="57" t="s">
        <v>768</v>
      </c>
      <c r="C87" s="55" t="s">
        <v>7</v>
      </c>
      <c r="D87" s="84"/>
      <c r="E87" s="56"/>
      <c r="F87" s="56">
        <f>SUM(F90)</f>
        <v>200</v>
      </c>
      <c r="G87" s="52">
        <f>SUM(G90)</f>
        <v>200</v>
      </c>
      <c r="H87" s="26">
        <f>SUM(H90)</f>
        <v>0</v>
      </c>
      <c r="I87" s="33">
        <f t="shared" si="9"/>
        <v>0</v>
      </c>
    </row>
    <row r="88" spans="1:9" s="3" customFormat="1" ht="25.5">
      <c r="A88" s="6" t="s">
        <v>119</v>
      </c>
      <c r="B88" s="54" t="s">
        <v>1</v>
      </c>
      <c r="C88" s="55" t="s">
        <v>7</v>
      </c>
      <c r="D88" s="56" t="s">
        <v>743</v>
      </c>
      <c r="E88" s="56"/>
      <c r="F88" s="56">
        <f>SUM(F90)</f>
        <v>200</v>
      </c>
      <c r="G88" s="52">
        <f>SUM(G90)</f>
        <v>200</v>
      </c>
      <c r="H88" s="26">
        <f>SUM(H90)</f>
        <v>0</v>
      </c>
      <c r="I88" s="33">
        <f t="shared" si="9"/>
        <v>0</v>
      </c>
    </row>
    <row r="89" spans="1:9" s="5" customFormat="1" ht="12.75">
      <c r="A89" s="6" t="s">
        <v>120</v>
      </c>
      <c r="B89" s="54" t="s">
        <v>2</v>
      </c>
      <c r="C89" s="55" t="s">
        <v>7</v>
      </c>
      <c r="D89" s="56" t="s">
        <v>742</v>
      </c>
      <c r="E89" s="55"/>
      <c r="F89" s="55">
        <f aca="true" t="shared" si="11" ref="F89:H91">F90</f>
        <v>200</v>
      </c>
      <c r="G89" s="52">
        <f t="shared" si="11"/>
        <v>200</v>
      </c>
      <c r="H89" s="25">
        <f t="shared" si="11"/>
        <v>0</v>
      </c>
      <c r="I89" s="33">
        <f t="shared" si="9"/>
        <v>0</v>
      </c>
    </row>
    <row r="90" spans="1:9" s="3" customFormat="1" ht="51">
      <c r="A90" s="6" t="s">
        <v>232</v>
      </c>
      <c r="B90" s="54" t="s">
        <v>5</v>
      </c>
      <c r="C90" s="55" t="s">
        <v>7</v>
      </c>
      <c r="D90" s="56" t="s">
        <v>769</v>
      </c>
      <c r="E90" s="55"/>
      <c r="F90" s="55">
        <f t="shared" si="11"/>
        <v>200</v>
      </c>
      <c r="G90" s="52">
        <f t="shared" si="11"/>
        <v>200</v>
      </c>
      <c r="H90" s="25">
        <f t="shared" si="11"/>
        <v>0</v>
      </c>
      <c r="I90" s="33">
        <f t="shared" si="9"/>
        <v>0</v>
      </c>
    </row>
    <row r="91" spans="1:9" s="3" customFormat="1" ht="12.75">
      <c r="A91" s="6" t="s">
        <v>233</v>
      </c>
      <c r="B91" s="57" t="s">
        <v>718</v>
      </c>
      <c r="C91" s="55" t="s">
        <v>7</v>
      </c>
      <c r="D91" s="56" t="s">
        <v>769</v>
      </c>
      <c r="E91" s="55" t="s">
        <v>721</v>
      </c>
      <c r="F91" s="55">
        <f t="shared" si="11"/>
        <v>200</v>
      </c>
      <c r="G91" s="52">
        <f t="shared" si="11"/>
        <v>200</v>
      </c>
      <c r="H91" s="25">
        <f t="shared" si="11"/>
        <v>0</v>
      </c>
      <c r="I91" s="33">
        <f t="shared" si="9"/>
        <v>0</v>
      </c>
    </row>
    <row r="92" spans="1:9" s="3" customFormat="1" ht="12.75">
      <c r="A92" s="6" t="s">
        <v>234</v>
      </c>
      <c r="B92" s="57" t="s">
        <v>6</v>
      </c>
      <c r="C92" s="55" t="s">
        <v>7</v>
      </c>
      <c r="D92" s="56" t="s">
        <v>769</v>
      </c>
      <c r="E92" s="55" t="s">
        <v>8</v>
      </c>
      <c r="F92" s="55">
        <v>200</v>
      </c>
      <c r="G92" s="52">
        <v>200</v>
      </c>
      <c r="H92" s="25">
        <v>0</v>
      </c>
      <c r="I92" s="33">
        <f t="shared" si="9"/>
        <v>0</v>
      </c>
    </row>
    <row r="93" spans="1:9" s="3" customFormat="1" ht="12.75">
      <c r="A93" s="6" t="s">
        <v>235</v>
      </c>
      <c r="B93" s="57" t="s">
        <v>734</v>
      </c>
      <c r="C93" s="55" t="s">
        <v>733</v>
      </c>
      <c r="D93" s="55"/>
      <c r="E93" s="55"/>
      <c r="F93" s="55">
        <f>F94+F114+F126+F135</f>
        <v>16005.5</v>
      </c>
      <c r="G93" s="52">
        <f>G94+G114+G126+G135</f>
        <v>16734.9</v>
      </c>
      <c r="H93" s="52">
        <f>H94+H114+H126+H135</f>
        <v>15510.7</v>
      </c>
      <c r="I93" s="33">
        <f t="shared" si="9"/>
        <v>92.68474863907163</v>
      </c>
    </row>
    <row r="94" spans="1:9" s="3" customFormat="1" ht="25.5">
      <c r="A94" s="6" t="s">
        <v>236</v>
      </c>
      <c r="B94" s="54" t="s">
        <v>1245</v>
      </c>
      <c r="C94" s="55" t="s">
        <v>733</v>
      </c>
      <c r="D94" s="55" t="s">
        <v>746</v>
      </c>
      <c r="E94" s="55"/>
      <c r="F94" s="55">
        <f>F95</f>
        <v>2255.6000000000004</v>
      </c>
      <c r="G94" s="52">
        <f>G95</f>
        <v>2477.6000000000004</v>
      </c>
      <c r="H94" s="52">
        <f>H95</f>
        <v>1788.6</v>
      </c>
      <c r="I94" s="33">
        <f t="shared" si="9"/>
        <v>72.1908298353245</v>
      </c>
    </row>
    <row r="95" spans="1:9" s="3" customFormat="1" ht="25.5">
      <c r="A95" s="6" t="s">
        <v>237</v>
      </c>
      <c r="B95" s="51" t="s">
        <v>9</v>
      </c>
      <c r="C95" s="55" t="s">
        <v>733</v>
      </c>
      <c r="D95" s="55" t="s">
        <v>770</v>
      </c>
      <c r="E95" s="55"/>
      <c r="F95" s="55">
        <f>F96+F103+F106+F111</f>
        <v>2255.6000000000004</v>
      </c>
      <c r="G95" s="52">
        <f>G96+G103+G106+G111</f>
        <v>2477.6000000000004</v>
      </c>
      <c r="H95" s="52">
        <f>H96+H103+H106+H111</f>
        <v>1788.6</v>
      </c>
      <c r="I95" s="33">
        <f t="shared" si="9"/>
        <v>72.1908298353245</v>
      </c>
    </row>
    <row r="96" spans="1:10" s="16" customFormat="1" ht="89.25">
      <c r="A96" s="6" t="s">
        <v>238</v>
      </c>
      <c r="B96" s="51" t="s">
        <v>46</v>
      </c>
      <c r="C96" s="55" t="s">
        <v>733</v>
      </c>
      <c r="D96" s="55" t="s">
        <v>771</v>
      </c>
      <c r="E96" s="55"/>
      <c r="F96" s="55">
        <f>F97+F99+F101</f>
        <v>2093.3</v>
      </c>
      <c r="G96" s="52">
        <f>G97+G99+G101</f>
        <v>2229.4</v>
      </c>
      <c r="H96" s="52">
        <f>H97+H99+H101</f>
        <v>1542.7</v>
      </c>
      <c r="I96" s="33">
        <f t="shared" si="9"/>
        <v>69.19799049071499</v>
      </c>
      <c r="J96" s="5"/>
    </row>
    <row r="97" spans="1:10" s="17" customFormat="1" ht="51">
      <c r="A97" s="6" t="s">
        <v>239</v>
      </c>
      <c r="B97" s="57" t="s">
        <v>693</v>
      </c>
      <c r="C97" s="55" t="s">
        <v>733</v>
      </c>
      <c r="D97" s="55" t="s">
        <v>771</v>
      </c>
      <c r="E97" s="55" t="s">
        <v>690</v>
      </c>
      <c r="F97" s="55" t="str">
        <f>F98</f>
        <v>1373,3</v>
      </c>
      <c r="G97" s="52">
        <f>G98</f>
        <v>1238.8</v>
      </c>
      <c r="H97" s="25">
        <f>H98</f>
        <v>1194.5</v>
      </c>
      <c r="I97" s="33">
        <f t="shared" si="9"/>
        <v>96.42395866968035</v>
      </c>
      <c r="J97" s="3"/>
    </row>
    <row r="98" spans="1:10" s="17" customFormat="1" ht="12.75">
      <c r="A98" s="6" t="s">
        <v>121</v>
      </c>
      <c r="B98" s="57" t="s">
        <v>694</v>
      </c>
      <c r="C98" s="55" t="s">
        <v>733</v>
      </c>
      <c r="D98" s="55" t="s">
        <v>771</v>
      </c>
      <c r="E98" s="55" t="s">
        <v>732</v>
      </c>
      <c r="F98" s="55" t="s">
        <v>1485</v>
      </c>
      <c r="G98" s="50">
        <v>1238.8</v>
      </c>
      <c r="H98" s="28">
        <v>1194.5</v>
      </c>
      <c r="I98" s="33">
        <f t="shared" si="9"/>
        <v>96.42395866968035</v>
      </c>
      <c r="J98" s="3"/>
    </row>
    <row r="99" spans="1:10" s="17" customFormat="1" ht="25.5">
      <c r="A99" s="6" t="s">
        <v>122</v>
      </c>
      <c r="B99" s="51" t="s">
        <v>651</v>
      </c>
      <c r="C99" s="55" t="s">
        <v>733</v>
      </c>
      <c r="D99" s="55" t="s">
        <v>771</v>
      </c>
      <c r="E99" s="55" t="s">
        <v>642</v>
      </c>
      <c r="F99" s="55" t="str">
        <f>F100</f>
        <v>720</v>
      </c>
      <c r="G99" s="52">
        <f>G100</f>
        <v>989.6</v>
      </c>
      <c r="H99" s="25">
        <f>H100</f>
        <v>348</v>
      </c>
      <c r="I99" s="33">
        <f t="shared" si="9"/>
        <v>35.16572352465643</v>
      </c>
      <c r="J99" s="3"/>
    </row>
    <row r="100" spans="1:10" s="17" customFormat="1" ht="25.5">
      <c r="A100" s="6" t="s">
        <v>123</v>
      </c>
      <c r="B100" s="51" t="s">
        <v>652</v>
      </c>
      <c r="C100" s="55" t="s">
        <v>733</v>
      </c>
      <c r="D100" s="55" t="s">
        <v>771</v>
      </c>
      <c r="E100" s="55" t="s">
        <v>635</v>
      </c>
      <c r="F100" s="55" t="s">
        <v>1230</v>
      </c>
      <c r="G100" s="50">
        <v>989.6</v>
      </c>
      <c r="H100" s="28">
        <v>348</v>
      </c>
      <c r="I100" s="33">
        <f t="shared" si="9"/>
        <v>35.16572352465643</v>
      </c>
      <c r="J100" s="3"/>
    </row>
    <row r="101" spans="1:10" s="17" customFormat="1" ht="12.75">
      <c r="A101" s="6" t="s">
        <v>124</v>
      </c>
      <c r="B101" s="57" t="s">
        <v>718</v>
      </c>
      <c r="C101" s="55" t="s">
        <v>733</v>
      </c>
      <c r="D101" s="55" t="s">
        <v>771</v>
      </c>
      <c r="E101" s="55" t="s">
        <v>721</v>
      </c>
      <c r="F101" s="55" t="str">
        <f>F102</f>
        <v>0</v>
      </c>
      <c r="G101" s="50">
        <f>G102</f>
        <v>1</v>
      </c>
      <c r="H101" s="28">
        <f>H102</f>
        <v>0.2</v>
      </c>
      <c r="I101" s="33">
        <f t="shared" si="9"/>
        <v>20</v>
      </c>
      <c r="J101" s="3"/>
    </row>
    <row r="102" spans="1:10" s="17" customFormat="1" ht="12.75">
      <c r="A102" s="6" t="s">
        <v>125</v>
      </c>
      <c r="B102" s="57" t="s">
        <v>719</v>
      </c>
      <c r="C102" s="55" t="s">
        <v>733</v>
      </c>
      <c r="D102" s="55" t="s">
        <v>771</v>
      </c>
      <c r="E102" s="55" t="s">
        <v>722</v>
      </c>
      <c r="F102" s="55" t="s">
        <v>1476</v>
      </c>
      <c r="G102" s="50">
        <v>1</v>
      </c>
      <c r="H102" s="28">
        <v>0.2</v>
      </c>
      <c r="I102" s="33">
        <f t="shared" si="9"/>
        <v>20</v>
      </c>
      <c r="J102" s="3"/>
    </row>
    <row r="103" spans="1:10" s="17" customFormat="1" ht="89.25">
      <c r="A103" s="6" t="s">
        <v>126</v>
      </c>
      <c r="B103" s="51" t="s">
        <v>84</v>
      </c>
      <c r="C103" s="55" t="s">
        <v>733</v>
      </c>
      <c r="D103" s="55" t="s">
        <v>772</v>
      </c>
      <c r="E103" s="55"/>
      <c r="F103" s="55" t="str">
        <f aca="true" t="shared" si="12" ref="F103:H104">F104</f>
        <v>75,9</v>
      </c>
      <c r="G103" s="50">
        <f t="shared" si="12"/>
        <v>35.8</v>
      </c>
      <c r="H103" s="28">
        <f t="shared" si="12"/>
        <v>35.8</v>
      </c>
      <c r="I103" s="33">
        <f t="shared" si="9"/>
        <v>100</v>
      </c>
      <c r="J103" s="3"/>
    </row>
    <row r="104" spans="1:10" s="17" customFormat="1" ht="51">
      <c r="A104" s="6" t="s">
        <v>127</v>
      </c>
      <c r="B104" s="57" t="s">
        <v>693</v>
      </c>
      <c r="C104" s="55" t="s">
        <v>733</v>
      </c>
      <c r="D104" s="55" t="s">
        <v>772</v>
      </c>
      <c r="E104" s="55" t="s">
        <v>690</v>
      </c>
      <c r="F104" s="55" t="str">
        <f t="shared" si="12"/>
        <v>75,9</v>
      </c>
      <c r="G104" s="50">
        <f t="shared" si="12"/>
        <v>35.8</v>
      </c>
      <c r="H104" s="28">
        <f t="shared" si="12"/>
        <v>35.8</v>
      </c>
      <c r="I104" s="33">
        <f t="shared" si="9"/>
        <v>100</v>
      </c>
      <c r="J104" s="3"/>
    </row>
    <row r="105" spans="1:10" s="17" customFormat="1" ht="12.75">
      <c r="A105" s="6" t="s">
        <v>128</v>
      </c>
      <c r="B105" s="57" t="s">
        <v>694</v>
      </c>
      <c r="C105" s="55" t="s">
        <v>733</v>
      </c>
      <c r="D105" s="55" t="s">
        <v>772</v>
      </c>
      <c r="E105" s="55" t="s">
        <v>732</v>
      </c>
      <c r="F105" s="55" t="s">
        <v>1486</v>
      </c>
      <c r="G105" s="50">
        <v>35.8</v>
      </c>
      <c r="H105" s="28">
        <v>35.8</v>
      </c>
      <c r="I105" s="33">
        <f t="shared" si="9"/>
        <v>100</v>
      </c>
      <c r="J105" s="3"/>
    </row>
    <row r="106" spans="1:10" s="17" customFormat="1" ht="76.5">
      <c r="A106" s="6" t="s">
        <v>690</v>
      </c>
      <c r="B106" s="51" t="s">
        <v>47</v>
      </c>
      <c r="C106" s="55" t="s">
        <v>733</v>
      </c>
      <c r="D106" s="55" t="s">
        <v>773</v>
      </c>
      <c r="E106" s="55"/>
      <c r="F106" s="55">
        <f>F107+F109</f>
        <v>86.4</v>
      </c>
      <c r="G106" s="52">
        <f>G107+G109</f>
        <v>86.5</v>
      </c>
      <c r="H106" s="52">
        <f>H107+H109</f>
        <v>85.10000000000001</v>
      </c>
      <c r="I106" s="33">
        <f t="shared" si="9"/>
        <v>98.38150289017342</v>
      </c>
      <c r="J106" s="3"/>
    </row>
    <row r="107" spans="1:10" s="17" customFormat="1" ht="51">
      <c r="A107" s="6" t="s">
        <v>709</v>
      </c>
      <c r="B107" s="57" t="s">
        <v>693</v>
      </c>
      <c r="C107" s="55" t="s">
        <v>733</v>
      </c>
      <c r="D107" s="55" t="s">
        <v>773</v>
      </c>
      <c r="E107" s="55" t="s">
        <v>690</v>
      </c>
      <c r="F107" s="55">
        <f>F108</f>
        <v>68.7</v>
      </c>
      <c r="G107" s="52">
        <f>G108</f>
        <v>68.8</v>
      </c>
      <c r="H107" s="25">
        <f>H108</f>
        <v>67.4</v>
      </c>
      <c r="I107" s="33">
        <f t="shared" si="9"/>
        <v>97.96511627906978</v>
      </c>
      <c r="J107" s="3"/>
    </row>
    <row r="108" spans="1:10" s="17" customFormat="1" ht="12.75">
      <c r="A108" s="6" t="s">
        <v>687</v>
      </c>
      <c r="B108" s="57" t="s">
        <v>694</v>
      </c>
      <c r="C108" s="55" t="s">
        <v>733</v>
      </c>
      <c r="D108" s="55" t="s">
        <v>773</v>
      </c>
      <c r="E108" s="55" t="s">
        <v>732</v>
      </c>
      <c r="F108" s="55">
        <v>68.7</v>
      </c>
      <c r="G108" s="50">
        <v>68.8</v>
      </c>
      <c r="H108" s="28">
        <v>67.4</v>
      </c>
      <c r="I108" s="33">
        <f t="shared" si="9"/>
        <v>97.96511627906978</v>
      </c>
      <c r="J108" s="3"/>
    </row>
    <row r="109" spans="1:10" s="17" customFormat="1" ht="25.5">
      <c r="A109" s="6" t="s">
        <v>129</v>
      </c>
      <c r="B109" s="51" t="s">
        <v>651</v>
      </c>
      <c r="C109" s="55" t="s">
        <v>733</v>
      </c>
      <c r="D109" s="55" t="s">
        <v>773</v>
      </c>
      <c r="E109" s="55" t="s">
        <v>642</v>
      </c>
      <c r="F109" s="55">
        <f>F110</f>
        <v>17.7</v>
      </c>
      <c r="G109" s="52">
        <f>G110</f>
        <v>17.7</v>
      </c>
      <c r="H109" s="52">
        <f>H110</f>
        <v>17.7</v>
      </c>
      <c r="I109" s="33">
        <f t="shared" si="9"/>
        <v>100</v>
      </c>
      <c r="J109" s="3"/>
    </row>
    <row r="110" spans="1:10" s="17" customFormat="1" ht="25.5">
      <c r="A110" s="6" t="s">
        <v>130</v>
      </c>
      <c r="B110" s="51" t="s">
        <v>652</v>
      </c>
      <c r="C110" s="55" t="s">
        <v>733</v>
      </c>
      <c r="D110" s="55" t="s">
        <v>773</v>
      </c>
      <c r="E110" s="55" t="s">
        <v>635</v>
      </c>
      <c r="F110" s="55">
        <v>17.7</v>
      </c>
      <c r="G110" s="50">
        <v>17.7</v>
      </c>
      <c r="H110" s="28">
        <v>17.7</v>
      </c>
      <c r="I110" s="33">
        <f t="shared" si="9"/>
        <v>100</v>
      </c>
      <c r="J110" s="3"/>
    </row>
    <row r="111" spans="1:10" s="17" customFormat="1" ht="51">
      <c r="A111" s="6" t="s">
        <v>131</v>
      </c>
      <c r="B111" s="51" t="s">
        <v>1131</v>
      </c>
      <c r="C111" s="55" t="s">
        <v>733</v>
      </c>
      <c r="D111" s="55" t="s">
        <v>1132</v>
      </c>
      <c r="E111" s="55"/>
      <c r="F111" s="55">
        <f aca="true" t="shared" si="13" ref="F111:H112">SUM(F112)</f>
        <v>0</v>
      </c>
      <c r="G111" s="37">
        <f t="shared" si="13"/>
        <v>125.9</v>
      </c>
      <c r="H111" s="37">
        <f t="shared" si="13"/>
        <v>125</v>
      </c>
      <c r="I111" s="33">
        <f t="shared" si="9"/>
        <v>99.28514694201746</v>
      </c>
      <c r="J111" s="3"/>
    </row>
    <row r="112" spans="1:10" s="17" customFormat="1" ht="25.5">
      <c r="A112" s="6" t="s">
        <v>132</v>
      </c>
      <c r="B112" s="51" t="s">
        <v>651</v>
      </c>
      <c r="C112" s="55" t="s">
        <v>733</v>
      </c>
      <c r="D112" s="55" t="s">
        <v>1132</v>
      </c>
      <c r="E112" s="55" t="s">
        <v>642</v>
      </c>
      <c r="F112" s="55">
        <f t="shared" si="13"/>
        <v>0</v>
      </c>
      <c r="G112" s="37">
        <f t="shared" si="13"/>
        <v>125.9</v>
      </c>
      <c r="H112" s="37">
        <f t="shared" si="13"/>
        <v>125</v>
      </c>
      <c r="I112" s="33">
        <f t="shared" si="9"/>
        <v>99.28514694201746</v>
      </c>
      <c r="J112" s="3"/>
    </row>
    <row r="113" spans="1:10" s="17" customFormat="1" ht="25.5">
      <c r="A113" s="6" t="s">
        <v>133</v>
      </c>
      <c r="B113" s="51" t="s">
        <v>652</v>
      </c>
      <c r="C113" s="55" t="s">
        <v>733</v>
      </c>
      <c r="D113" s="55" t="s">
        <v>1132</v>
      </c>
      <c r="E113" s="55" t="s">
        <v>635</v>
      </c>
      <c r="F113" s="55" t="s">
        <v>1476</v>
      </c>
      <c r="G113" s="37">
        <v>125.9</v>
      </c>
      <c r="H113" s="37">
        <v>125</v>
      </c>
      <c r="I113" s="33">
        <f t="shared" si="9"/>
        <v>99.28514694201746</v>
      </c>
      <c r="J113" s="3"/>
    </row>
    <row r="114" spans="1:10" s="17" customFormat="1" ht="25.5">
      <c r="A114" s="6" t="s">
        <v>134</v>
      </c>
      <c r="B114" s="51" t="s">
        <v>1249</v>
      </c>
      <c r="C114" s="55" t="s">
        <v>733</v>
      </c>
      <c r="D114" s="55" t="s">
        <v>759</v>
      </c>
      <c r="E114" s="55"/>
      <c r="F114" s="55">
        <f>SUM(F115)</f>
        <v>13040.9</v>
      </c>
      <c r="G114" s="52">
        <f>SUM(G115)</f>
        <v>13041.9</v>
      </c>
      <c r="H114" s="52">
        <f>SUM(H115)</f>
        <v>12724.1</v>
      </c>
      <c r="I114" s="33">
        <f t="shared" si="9"/>
        <v>97.56323848519006</v>
      </c>
      <c r="J114" s="3"/>
    </row>
    <row r="115" spans="1:10" s="17" customFormat="1" ht="38.25">
      <c r="A115" s="6" t="s">
        <v>240</v>
      </c>
      <c r="B115" s="51" t="s">
        <v>692</v>
      </c>
      <c r="C115" s="55" t="s">
        <v>733</v>
      </c>
      <c r="D115" s="55" t="s">
        <v>774</v>
      </c>
      <c r="E115" s="55"/>
      <c r="F115" s="55">
        <f>SUM(F116+F123)</f>
        <v>13040.9</v>
      </c>
      <c r="G115" s="52">
        <f>SUM(G116+G123)</f>
        <v>13041.9</v>
      </c>
      <c r="H115" s="52">
        <f>SUM(H116+H123)</f>
        <v>12724.1</v>
      </c>
      <c r="I115" s="33">
        <f t="shared" si="9"/>
        <v>97.56323848519006</v>
      </c>
      <c r="J115" s="3"/>
    </row>
    <row r="116" spans="1:10" s="17" customFormat="1" ht="114.75">
      <c r="A116" s="6" t="s">
        <v>732</v>
      </c>
      <c r="B116" s="51" t="s">
        <v>572</v>
      </c>
      <c r="C116" s="55" t="s">
        <v>733</v>
      </c>
      <c r="D116" s="55" t="s">
        <v>775</v>
      </c>
      <c r="E116" s="55"/>
      <c r="F116" s="55">
        <f>SUM(F117+F119+F121)</f>
        <v>13040.9</v>
      </c>
      <c r="G116" s="52">
        <f>SUM(G117+G119+G121)</f>
        <v>13040.3</v>
      </c>
      <c r="H116" s="52">
        <f>SUM(H117+H119+H121)</f>
        <v>12722.5</v>
      </c>
      <c r="I116" s="33">
        <f t="shared" si="9"/>
        <v>97.56293950292554</v>
      </c>
      <c r="J116" s="3"/>
    </row>
    <row r="117" spans="1:10" s="17" customFormat="1" ht="51">
      <c r="A117" s="6" t="s">
        <v>241</v>
      </c>
      <c r="B117" s="57" t="s">
        <v>693</v>
      </c>
      <c r="C117" s="55" t="s">
        <v>733</v>
      </c>
      <c r="D117" s="55" t="s">
        <v>775</v>
      </c>
      <c r="E117" s="55" t="s">
        <v>690</v>
      </c>
      <c r="F117" s="55" t="s">
        <v>1487</v>
      </c>
      <c r="G117" s="52">
        <f>SUM(G118)</f>
        <v>12435.9</v>
      </c>
      <c r="H117" s="52">
        <f>SUM(H118)</f>
        <v>12242.5</v>
      </c>
      <c r="I117" s="33">
        <f t="shared" si="9"/>
        <v>98.44482506292267</v>
      </c>
      <c r="J117" s="3"/>
    </row>
    <row r="118" spans="1:10" s="17" customFormat="1" ht="12.75">
      <c r="A118" s="6" t="s">
        <v>135</v>
      </c>
      <c r="B118" s="57" t="s">
        <v>694</v>
      </c>
      <c r="C118" s="55" t="s">
        <v>733</v>
      </c>
      <c r="D118" s="55" t="s">
        <v>775</v>
      </c>
      <c r="E118" s="55" t="s">
        <v>732</v>
      </c>
      <c r="F118" s="55" t="s">
        <v>1487</v>
      </c>
      <c r="G118" s="50">
        <v>12435.9</v>
      </c>
      <c r="H118" s="28">
        <v>12242.5</v>
      </c>
      <c r="I118" s="33">
        <f t="shared" si="9"/>
        <v>98.44482506292267</v>
      </c>
      <c r="J118" s="3"/>
    </row>
    <row r="119" spans="1:10" s="17" customFormat="1" ht="25.5">
      <c r="A119" s="6" t="s">
        <v>136</v>
      </c>
      <c r="B119" s="51" t="s">
        <v>651</v>
      </c>
      <c r="C119" s="55" t="s">
        <v>733</v>
      </c>
      <c r="D119" s="55" t="s">
        <v>775</v>
      </c>
      <c r="E119" s="55" t="s">
        <v>642</v>
      </c>
      <c r="F119" s="55" t="s">
        <v>667</v>
      </c>
      <c r="G119" s="52">
        <f>SUM(G120)</f>
        <v>598.4</v>
      </c>
      <c r="H119" s="52">
        <f>SUM(H120)</f>
        <v>477.6</v>
      </c>
      <c r="I119" s="33">
        <f t="shared" si="9"/>
        <v>79.81283422459894</v>
      </c>
      <c r="J119" s="3"/>
    </row>
    <row r="120" spans="1:10" s="17" customFormat="1" ht="25.5">
      <c r="A120" s="6" t="s">
        <v>137</v>
      </c>
      <c r="B120" s="51" t="s">
        <v>652</v>
      </c>
      <c r="C120" s="55" t="s">
        <v>733</v>
      </c>
      <c r="D120" s="55" t="s">
        <v>775</v>
      </c>
      <c r="E120" s="55" t="s">
        <v>635</v>
      </c>
      <c r="F120" s="55" t="s">
        <v>667</v>
      </c>
      <c r="G120" s="50">
        <v>598.4</v>
      </c>
      <c r="H120" s="28">
        <v>477.6</v>
      </c>
      <c r="I120" s="33">
        <f t="shared" si="9"/>
        <v>79.81283422459894</v>
      </c>
      <c r="J120" s="3"/>
    </row>
    <row r="121" spans="1:10" s="17" customFormat="1" ht="12.75">
      <c r="A121" s="6" t="s">
        <v>138</v>
      </c>
      <c r="B121" s="57" t="s">
        <v>718</v>
      </c>
      <c r="C121" s="55" t="s">
        <v>733</v>
      </c>
      <c r="D121" s="55" t="s">
        <v>775</v>
      </c>
      <c r="E121" s="55" t="s">
        <v>721</v>
      </c>
      <c r="F121" s="55" t="str">
        <f>F122</f>
        <v>1</v>
      </c>
      <c r="G121" s="50">
        <f>G122</f>
        <v>6</v>
      </c>
      <c r="H121" s="28">
        <f>H122</f>
        <v>2.4</v>
      </c>
      <c r="I121" s="33">
        <f t="shared" si="9"/>
        <v>40</v>
      </c>
      <c r="J121" s="3"/>
    </row>
    <row r="122" spans="1:10" s="17" customFormat="1" ht="12.75">
      <c r="A122" s="6" t="s">
        <v>139</v>
      </c>
      <c r="B122" s="57" t="s">
        <v>719</v>
      </c>
      <c r="C122" s="55" t="s">
        <v>733</v>
      </c>
      <c r="D122" s="55" t="s">
        <v>775</v>
      </c>
      <c r="E122" s="55" t="s">
        <v>722</v>
      </c>
      <c r="F122" s="55" t="s">
        <v>209</v>
      </c>
      <c r="G122" s="50">
        <v>6</v>
      </c>
      <c r="H122" s="28">
        <v>2.4</v>
      </c>
      <c r="I122" s="33">
        <f t="shared" si="9"/>
        <v>40</v>
      </c>
      <c r="J122" s="3"/>
    </row>
    <row r="123" spans="1:10" s="17" customFormat="1" ht="76.5">
      <c r="A123" s="6" t="s">
        <v>140</v>
      </c>
      <c r="B123" s="51" t="s">
        <v>1133</v>
      </c>
      <c r="C123" s="55" t="s">
        <v>733</v>
      </c>
      <c r="D123" s="55" t="s">
        <v>1134</v>
      </c>
      <c r="E123" s="55"/>
      <c r="F123" s="55">
        <f aca="true" t="shared" si="14" ref="F123:H124">SUM(F124)</f>
        <v>0</v>
      </c>
      <c r="G123" s="37">
        <f t="shared" si="14"/>
        <v>1.6</v>
      </c>
      <c r="H123" s="37">
        <f t="shared" si="14"/>
        <v>1.6</v>
      </c>
      <c r="I123" s="33">
        <f t="shared" si="9"/>
        <v>100</v>
      </c>
      <c r="J123" s="3"/>
    </row>
    <row r="124" spans="1:10" s="17" customFormat="1" ht="25.5">
      <c r="A124" s="6" t="s">
        <v>141</v>
      </c>
      <c r="B124" s="51" t="s">
        <v>651</v>
      </c>
      <c r="C124" s="55" t="s">
        <v>733</v>
      </c>
      <c r="D124" s="55" t="s">
        <v>1134</v>
      </c>
      <c r="E124" s="55" t="s">
        <v>642</v>
      </c>
      <c r="F124" s="55">
        <f t="shared" si="14"/>
        <v>0</v>
      </c>
      <c r="G124" s="37">
        <f t="shared" si="14"/>
        <v>1.6</v>
      </c>
      <c r="H124" s="37">
        <f t="shared" si="14"/>
        <v>1.6</v>
      </c>
      <c r="I124" s="33">
        <f t="shared" si="9"/>
        <v>100</v>
      </c>
      <c r="J124" s="3"/>
    </row>
    <row r="125" spans="1:10" s="17" customFormat="1" ht="25.5">
      <c r="A125" s="6" t="s">
        <v>242</v>
      </c>
      <c r="B125" s="51" t="s">
        <v>652</v>
      </c>
      <c r="C125" s="55" t="s">
        <v>733</v>
      </c>
      <c r="D125" s="55" t="s">
        <v>1134</v>
      </c>
      <c r="E125" s="55" t="s">
        <v>635</v>
      </c>
      <c r="F125" s="55" t="s">
        <v>1476</v>
      </c>
      <c r="G125" s="37">
        <v>1.6</v>
      </c>
      <c r="H125" s="37">
        <v>1.6</v>
      </c>
      <c r="I125" s="33">
        <f t="shared" si="9"/>
        <v>100</v>
      </c>
      <c r="J125" s="3"/>
    </row>
    <row r="126" spans="1:10" s="17" customFormat="1" ht="38.25">
      <c r="A126" s="6" t="s">
        <v>691</v>
      </c>
      <c r="B126" s="51" t="s">
        <v>1250</v>
      </c>
      <c r="C126" s="55" t="s">
        <v>733</v>
      </c>
      <c r="D126" s="55" t="s">
        <v>749</v>
      </c>
      <c r="E126" s="55"/>
      <c r="F126" s="55">
        <f>F127+F131</f>
        <v>193.5</v>
      </c>
      <c r="G126" s="50">
        <f>G127+G131</f>
        <v>287.9</v>
      </c>
      <c r="H126" s="50">
        <f>H127+H131</f>
        <v>226.9</v>
      </c>
      <c r="I126" s="33">
        <f t="shared" si="9"/>
        <v>78.8120875303925</v>
      </c>
      <c r="J126" s="3"/>
    </row>
    <row r="127" spans="1:10" s="17" customFormat="1" ht="25.5">
      <c r="A127" s="6" t="s">
        <v>142</v>
      </c>
      <c r="B127" s="51" t="s">
        <v>698</v>
      </c>
      <c r="C127" s="55" t="s">
        <v>733</v>
      </c>
      <c r="D127" s="55" t="s">
        <v>776</v>
      </c>
      <c r="E127" s="55"/>
      <c r="F127" s="55" t="str">
        <f aca="true" t="shared" si="15" ref="F127:H129">F128</f>
        <v>170</v>
      </c>
      <c r="G127" s="50">
        <f t="shared" si="15"/>
        <v>279.9</v>
      </c>
      <c r="H127" s="50">
        <f t="shared" si="15"/>
        <v>219.9</v>
      </c>
      <c r="I127" s="33">
        <f t="shared" si="9"/>
        <v>78.56377277599144</v>
      </c>
      <c r="J127" s="3"/>
    </row>
    <row r="128" spans="1:10" s="17" customFormat="1" ht="89.25">
      <c r="A128" s="6" t="s">
        <v>143</v>
      </c>
      <c r="B128" s="51" t="s">
        <v>1251</v>
      </c>
      <c r="C128" s="55" t="s">
        <v>733</v>
      </c>
      <c r="D128" s="55" t="s">
        <v>777</v>
      </c>
      <c r="E128" s="55"/>
      <c r="F128" s="55" t="str">
        <f t="shared" si="15"/>
        <v>170</v>
      </c>
      <c r="G128" s="50">
        <f t="shared" si="15"/>
        <v>279.9</v>
      </c>
      <c r="H128" s="50">
        <f t="shared" si="15"/>
        <v>219.9</v>
      </c>
      <c r="I128" s="33">
        <f t="shared" si="9"/>
        <v>78.56377277599144</v>
      </c>
      <c r="J128" s="3"/>
    </row>
    <row r="129" spans="1:10" s="17" customFormat="1" ht="25.5">
      <c r="A129" s="6" t="s">
        <v>144</v>
      </c>
      <c r="B129" s="51" t="s">
        <v>651</v>
      </c>
      <c r="C129" s="55" t="s">
        <v>733</v>
      </c>
      <c r="D129" s="55" t="s">
        <v>777</v>
      </c>
      <c r="E129" s="55" t="s">
        <v>642</v>
      </c>
      <c r="F129" s="55" t="str">
        <f t="shared" si="15"/>
        <v>170</v>
      </c>
      <c r="G129" s="50">
        <f t="shared" si="15"/>
        <v>279.9</v>
      </c>
      <c r="H129" s="28">
        <f t="shared" si="15"/>
        <v>219.9</v>
      </c>
      <c r="I129" s="33">
        <f t="shared" si="9"/>
        <v>78.56377277599144</v>
      </c>
      <c r="J129" s="3"/>
    </row>
    <row r="130" spans="1:10" s="17" customFormat="1" ht="25.5">
      <c r="A130" s="6" t="s">
        <v>145</v>
      </c>
      <c r="B130" s="51" t="s">
        <v>652</v>
      </c>
      <c r="C130" s="55" t="s">
        <v>733</v>
      </c>
      <c r="D130" s="55" t="s">
        <v>777</v>
      </c>
      <c r="E130" s="55" t="s">
        <v>635</v>
      </c>
      <c r="F130" s="55" t="s">
        <v>174</v>
      </c>
      <c r="G130" s="50">
        <v>279.9</v>
      </c>
      <c r="H130" s="28">
        <v>219.9</v>
      </c>
      <c r="I130" s="33">
        <f t="shared" si="9"/>
        <v>78.56377277599144</v>
      </c>
      <c r="J130" s="3"/>
    </row>
    <row r="131" spans="1:10" s="17" customFormat="1" ht="25.5">
      <c r="A131" s="6" t="s">
        <v>146</v>
      </c>
      <c r="B131" s="51" t="s">
        <v>779</v>
      </c>
      <c r="C131" s="55" t="s">
        <v>733</v>
      </c>
      <c r="D131" s="55" t="s">
        <v>750</v>
      </c>
      <c r="E131" s="55"/>
      <c r="F131" s="55" t="s">
        <v>1488</v>
      </c>
      <c r="G131" s="50">
        <f aca="true" t="shared" si="16" ref="G131:H133">SUM(G132)</f>
        <v>8</v>
      </c>
      <c r="H131" s="27">
        <f t="shared" si="16"/>
        <v>7</v>
      </c>
      <c r="I131" s="33">
        <f t="shared" si="9"/>
        <v>87.5</v>
      </c>
      <c r="J131" s="3"/>
    </row>
    <row r="132" spans="1:10" s="17" customFormat="1" ht="25.5">
      <c r="A132" s="6" t="s">
        <v>147</v>
      </c>
      <c r="B132" s="51" t="s">
        <v>780</v>
      </c>
      <c r="C132" s="55" t="s">
        <v>733</v>
      </c>
      <c r="D132" s="55" t="s">
        <v>778</v>
      </c>
      <c r="E132" s="55"/>
      <c r="F132" s="55" t="s">
        <v>1488</v>
      </c>
      <c r="G132" s="50">
        <f t="shared" si="16"/>
        <v>8</v>
      </c>
      <c r="H132" s="27">
        <f t="shared" si="16"/>
        <v>7</v>
      </c>
      <c r="I132" s="33">
        <f t="shared" si="9"/>
        <v>87.5</v>
      </c>
      <c r="J132" s="3"/>
    </row>
    <row r="133" spans="1:10" s="17" customFormat="1" ht="25.5">
      <c r="A133" s="6" t="s">
        <v>148</v>
      </c>
      <c r="B133" s="51" t="s">
        <v>651</v>
      </c>
      <c r="C133" s="55" t="s">
        <v>733</v>
      </c>
      <c r="D133" s="55" t="s">
        <v>778</v>
      </c>
      <c r="E133" s="55" t="s">
        <v>642</v>
      </c>
      <c r="F133" s="55" t="s">
        <v>1488</v>
      </c>
      <c r="G133" s="50">
        <f t="shared" si="16"/>
        <v>8</v>
      </c>
      <c r="H133" s="27">
        <f t="shared" si="16"/>
        <v>7</v>
      </c>
      <c r="I133" s="33">
        <f t="shared" si="9"/>
        <v>87.5</v>
      </c>
      <c r="J133" s="3"/>
    </row>
    <row r="134" spans="1:10" s="17" customFormat="1" ht="25.5">
      <c r="A134" s="6" t="s">
        <v>149</v>
      </c>
      <c r="B134" s="51" t="s">
        <v>652</v>
      </c>
      <c r="C134" s="55" t="s">
        <v>733</v>
      </c>
      <c r="D134" s="55" t="s">
        <v>778</v>
      </c>
      <c r="E134" s="55" t="s">
        <v>635</v>
      </c>
      <c r="F134" s="55" t="s">
        <v>1488</v>
      </c>
      <c r="G134" s="50">
        <v>8</v>
      </c>
      <c r="H134" s="28">
        <v>7</v>
      </c>
      <c r="I134" s="33">
        <f t="shared" si="9"/>
        <v>87.5</v>
      </c>
      <c r="J134" s="3"/>
    </row>
    <row r="135" spans="1:10" s="16" customFormat="1" ht="25.5">
      <c r="A135" s="6" t="s">
        <v>243</v>
      </c>
      <c r="B135" s="60" t="s">
        <v>1</v>
      </c>
      <c r="C135" s="55" t="s">
        <v>733</v>
      </c>
      <c r="D135" s="56" t="s">
        <v>743</v>
      </c>
      <c r="E135" s="55"/>
      <c r="F135" s="55">
        <f>F136+F150</f>
        <v>515.5</v>
      </c>
      <c r="G135" s="50">
        <f>G136+G150</f>
        <v>927.5</v>
      </c>
      <c r="H135" s="27">
        <f>H136+H150</f>
        <v>771.1</v>
      </c>
      <c r="I135" s="33">
        <f t="shared" si="9"/>
        <v>83.13746630727763</v>
      </c>
      <c r="J135" s="5"/>
    </row>
    <row r="136" spans="1:10" s="17" customFormat="1" ht="12.75">
      <c r="A136" s="6" t="s">
        <v>244</v>
      </c>
      <c r="B136" s="54" t="s">
        <v>2</v>
      </c>
      <c r="C136" s="55" t="s">
        <v>733</v>
      </c>
      <c r="D136" s="56" t="s">
        <v>742</v>
      </c>
      <c r="E136" s="55"/>
      <c r="F136" s="55">
        <f>F145+F140+F137</f>
        <v>489.90000000000003</v>
      </c>
      <c r="G136" s="50">
        <f>G145+G140+G137</f>
        <v>901.9</v>
      </c>
      <c r="H136" s="50">
        <f>H145+H140+H137</f>
        <v>745.5</v>
      </c>
      <c r="I136" s="33">
        <f aca="true" t="shared" si="17" ref="I136:I199">H136/G136*100</f>
        <v>82.65883135602617</v>
      </c>
      <c r="J136" s="3"/>
    </row>
    <row r="137" spans="1:10" s="17" customFormat="1" ht="76.5">
      <c r="A137" s="6" t="s">
        <v>245</v>
      </c>
      <c r="B137" s="61" t="s">
        <v>1283</v>
      </c>
      <c r="C137" s="55" t="s">
        <v>733</v>
      </c>
      <c r="D137" s="56" t="s">
        <v>1282</v>
      </c>
      <c r="E137" s="55"/>
      <c r="F137" s="55">
        <f aca="true" t="shared" si="18" ref="F137:H138">SUM(F138)</f>
        <v>0</v>
      </c>
      <c r="G137" s="50">
        <f t="shared" si="18"/>
        <v>411.9</v>
      </c>
      <c r="H137" s="50">
        <f t="shared" si="18"/>
        <v>292.3</v>
      </c>
      <c r="I137" s="33">
        <f t="shared" si="17"/>
        <v>70.96382617140084</v>
      </c>
      <c r="J137" s="3"/>
    </row>
    <row r="138" spans="1:10" s="17" customFormat="1" ht="25.5">
      <c r="A138" s="6" t="s">
        <v>246</v>
      </c>
      <c r="B138" s="51" t="s">
        <v>651</v>
      </c>
      <c r="C138" s="55" t="s">
        <v>733</v>
      </c>
      <c r="D138" s="56" t="s">
        <v>1282</v>
      </c>
      <c r="E138" s="55" t="s">
        <v>642</v>
      </c>
      <c r="F138" s="55">
        <f t="shared" si="18"/>
        <v>0</v>
      </c>
      <c r="G138" s="50">
        <f t="shared" si="18"/>
        <v>411.9</v>
      </c>
      <c r="H138" s="27">
        <f t="shared" si="18"/>
        <v>292.3</v>
      </c>
      <c r="I138" s="33">
        <f t="shared" si="17"/>
        <v>70.96382617140084</v>
      </c>
      <c r="J138" s="3"/>
    </row>
    <row r="139" spans="1:10" s="17" customFormat="1" ht="25.5">
      <c r="A139" s="6" t="s">
        <v>247</v>
      </c>
      <c r="B139" s="51" t="s">
        <v>652</v>
      </c>
      <c r="C139" s="55" t="s">
        <v>733</v>
      </c>
      <c r="D139" s="56" t="s">
        <v>1282</v>
      </c>
      <c r="E139" s="55" t="s">
        <v>635</v>
      </c>
      <c r="F139" s="55" t="s">
        <v>1476</v>
      </c>
      <c r="G139" s="50">
        <v>411.9</v>
      </c>
      <c r="H139" s="27">
        <v>292.3</v>
      </c>
      <c r="I139" s="33">
        <f t="shared" si="17"/>
        <v>70.96382617140084</v>
      </c>
      <c r="J139" s="3"/>
    </row>
    <row r="140" spans="1:10" s="17" customFormat="1" ht="76.5">
      <c r="A140" s="6" t="s">
        <v>248</v>
      </c>
      <c r="B140" s="57" t="s">
        <v>782</v>
      </c>
      <c r="C140" s="55" t="s">
        <v>733</v>
      </c>
      <c r="D140" s="56" t="s">
        <v>783</v>
      </c>
      <c r="E140" s="55"/>
      <c r="F140" s="55">
        <f>SUM(F141+F143)</f>
        <v>22.3</v>
      </c>
      <c r="G140" s="50">
        <f>SUM(G141+G143)</f>
        <v>22.3</v>
      </c>
      <c r="H140" s="50">
        <f>SUM(H141+H143)</f>
        <v>20.4</v>
      </c>
      <c r="I140" s="33">
        <f t="shared" si="17"/>
        <v>91.47982062780268</v>
      </c>
      <c r="J140" s="3"/>
    </row>
    <row r="141" spans="1:10" s="17" customFormat="1" ht="51">
      <c r="A141" s="6" t="s">
        <v>249</v>
      </c>
      <c r="B141" s="57" t="s">
        <v>693</v>
      </c>
      <c r="C141" s="55" t="s">
        <v>733</v>
      </c>
      <c r="D141" s="56" t="s">
        <v>783</v>
      </c>
      <c r="E141" s="55" t="s">
        <v>690</v>
      </c>
      <c r="F141" s="55">
        <f>SUM(F142)</f>
        <v>17.1</v>
      </c>
      <c r="G141" s="50">
        <f>SUM(G142)</f>
        <v>17.1</v>
      </c>
      <c r="H141" s="27">
        <f>SUM(H142)</f>
        <v>15.2</v>
      </c>
      <c r="I141" s="33">
        <f t="shared" si="17"/>
        <v>88.88888888888887</v>
      </c>
      <c r="J141" s="3"/>
    </row>
    <row r="142" spans="1:10" s="17" customFormat="1" ht="25.5">
      <c r="A142" s="6" t="s">
        <v>150</v>
      </c>
      <c r="B142" s="57" t="s">
        <v>754</v>
      </c>
      <c r="C142" s="55" t="s">
        <v>733</v>
      </c>
      <c r="D142" s="56" t="s">
        <v>783</v>
      </c>
      <c r="E142" s="55" t="s">
        <v>691</v>
      </c>
      <c r="F142" s="55">
        <v>17.1</v>
      </c>
      <c r="G142" s="50">
        <v>17.1</v>
      </c>
      <c r="H142" s="28">
        <v>15.2</v>
      </c>
      <c r="I142" s="33">
        <f t="shared" si="17"/>
        <v>88.88888888888887</v>
      </c>
      <c r="J142" s="3"/>
    </row>
    <row r="143" spans="1:10" s="17" customFormat="1" ht="25.5">
      <c r="A143" s="6" t="s">
        <v>637</v>
      </c>
      <c r="B143" s="51" t="s">
        <v>651</v>
      </c>
      <c r="C143" s="55" t="s">
        <v>733</v>
      </c>
      <c r="D143" s="56" t="s">
        <v>783</v>
      </c>
      <c r="E143" s="55" t="s">
        <v>642</v>
      </c>
      <c r="F143" s="55">
        <f>SUM(F144)</f>
        <v>5.2</v>
      </c>
      <c r="G143" s="50">
        <f>SUM(G144)</f>
        <v>5.2</v>
      </c>
      <c r="H143" s="27">
        <f>SUM(H144)</f>
        <v>5.2</v>
      </c>
      <c r="I143" s="33">
        <f t="shared" si="17"/>
        <v>100</v>
      </c>
      <c r="J143" s="3"/>
    </row>
    <row r="144" spans="1:10" s="17" customFormat="1" ht="25.5">
      <c r="A144" s="6" t="s">
        <v>151</v>
      </c>
      <c r="B144" s="51" t="s">
        <v>652</v>
      </c>
      <c r="C144" s="55" t="s">
        <v>733</v>
      </c>
      <c r="D144" s="56" t="s">
        <v>783</v>
      </c>
      <c r="E144" s="55" t="s">
        <v>635</v>
      </c>
      <c r="F144" s="55">
        <v>5.2</v>
      </c>
      <c r="G144" s="50">
        <v>5.2</v>
      </c>
      <c r="H144" s="28">
        <v>5.2</v>
      </c>
      <c r="I144" s="33">
        <f t="shared" si="17"/>
        <v>100</v>
      </c>
      <c r="J144" s="3"/>
    </row>
    <row r="145" spans="1:10" s="17" customFormat="1" ht="63.75">
      <c r="A145" s="6" t="s">
        <v>152</v>
      </c>
      <c r="B145" s="51" t="s">
        <v>26</v>
      </c>
      <c r="C145" s="55" t="s">
        <v>733</v>
      </c>
      <c r="D145" s="56" t="s">
        <v>781</v>
      </c>
      <c r="E145" s="55"/>
      <c r="F145" s="55">
        <f>F146+F148</f>
        <v>467.6</v>
      </c>
      <c r="G145" s="50">
        <f>G146+G148</f>
        <v>467.7</v>
      </c>
      <c r="H145" s="50">
        <f>H146+H148</f>
        <v>432.8</v>
      </c>
      <c r="I145" s="33">
        <f t="shared" si="17"/>
        <v>92.53795167842634</v>
      </c>
      <c r="J145" s="3"/>
    </row>
    <row r="146" spans="1:10" s="17" customFormat="1" ht="51">
      <c r="A146" s="6" t="s">
        <v>153</v>
      </c>
      <c r="B146" s="57" t="s">
        <v>693</v>
      </c>
      <c r="C146" s="55" t="s">
        <v>733</v>
      </c>
      <c r="D146" s="56" t="s">
        <v>781</v>
      </c>
      <c r="E146" s="55" t="s">
        <v>690</v>
      </c>
      <c r="F146" s="55">
        <f>F147</f>
        <v>416.8</v>
      </c>
      <c r="G146" s="50">
        <f>G147</f>
        <v>416.9</v>
      </c>
      <c r="H146" s="28">
        <f>H147</f>
        <v>382</v>
      </c>
      <c r="I146" s="33">
        <f t="shared" si="17"/>
        <v>91.62868793475654</v>
      </c>
      <c r="J146" s="3"/>
    </row>
    <row r="147" spans="1:10" s="17" customFormat="1" ht="25.5">
      <c r="A147" s="6" t="s">
        <v>154</v>
      </c>
      <c r="B147" s="57" t="s">
        <v>737</v>
      </c>
      <c r="C147" s="55" t="s">
        <v>733</v>
      </c>
      <c r="D147" s="56" t="s">
        <v>781</v>
      </c>
      <c r="E147" s="55" t="s">
        <v>691</v>
      </c>
      <c r="F147" s="55">
        <v>416.8</v>
      </c>
      <c r="G147" s="50">
        <v>416.9</v>
      </c>
      <c r="H147" s="28">
        <v>382</v>
      </c>
      <c r="I147" s="33">
        <f t="shared" si="17"/>
        <v>91.62868793475654</v>
      </c>
      <c r="J147" s="3"/>
    </row>
    <row r="148" spans="1:10" s="17" customFormat="1" ht="25.5">
      <c r="A148" s="6" t="s">
        <v>155</v>
      </c>
      <c r="B148" s="51" t="s">
        <v>651</v>
      </c>
      <c r="C148" s="55" t="s">
        <v>733</v>
      </c>
      <c r="D148" s="56" t="s">
        <v>781</v>
      </c>
      <c r="E148" s="55" t="s">
        <v>642</v>
      </c>
      <c r="F148" s="55">
        <f>F149</f>
        <v>50.8</v>
      </c>
      <c r="G148" s="50">
        <f>G149</f>
        <v>50.8</v>
      </c>
      <c r="H148" s="28">
        <f>H149</f>
        <v>50.8</v>
      </c>
      <c r="I148" s="33">
        <f t="shared" si="17"/>
        <v>100</v>
      </c>
      <c r="J148" s="3"/>
    </row>
    <row r="149" spans="1:10" s="17" customFormat="1" ht="25.5">
      <c r="A149" s="6" t="s">
        <v>156</v>
      </c>
      <c r="B149" s="51" t="s">
        <v>652</v>
      </c>
      <c r="C149" s="55" t="s">
        <v>733</v>
      </c>
      <c r="D149" s="56" t="s">
        <v>781</v>
      </c>
      <c r="E149" s="55" t="s">
        <v>635</v>
      </c>
      <c r="F149" s="55">
        <v>50.8</v>
      </c>
      <c r="G149" s="50">
        <v>50.8</v>
      </c>
      <c r="H149" s="28">
        <v>50.8</v>
      </c>
      <c r="I149" s="33">
        <f t="shared" si="17"/>
        <v>100</v>
      </c>
      <c r="J149" s="3"/>
    </row>
    <row r="150" spans="1:10" s="17" customFormat="1" ht="25.5">
      <c r="A150" s="6" t="s">
        <v>157</v>
      </c>
      <c r="B150" s="54" t="s">
        <v>27</v>
      </c>
      <c r="C150" s="55" t="s">
        <v>733</v>
      </c>
      <c r="D150" s="56" t="s">
        <v>784</v>
      </c>
      <c r="E150" s="55"/>
      <c r="F150" s="55">
        <f aca="true" t="shared" si="19" ref="F150:H152">F151</f>
        <v>25.6</v>
      </c>
      <c r="G150" s="52">
        <f t="shared" si="19"/>
        <v>25.6</v>
      </c>
      <c r="H150" s="25">
        <f t="shared" si="19"/>
        <v>25.6</v>
      </c>
      <c r="I150" s="33">
        <f t="shared" si="17"/>
        <v>100</v>
      </c>
      <c r="J150" s="3"/>
    </row>
    <row r="151" spans="1:10" s="17" customFormat="1" ht="63.75">
      <c r="A151" s="6" t="s">
        <v>158</v>
      </c>
      <c r="B151" s="54" t="s">
        <v>28</v>
      </c>
      <c r="C151" s="55" t="s">
        <v>733</v>
      </c>
      <c r="D151" s="56" t="s">
        <v>785</v>
      </c>
      <c r="E151" s="55"/>
      <c r="F151" s="55">
        <f t="shared" si="19"/>
        <v>25.6</v>
      </c>
      <c r="G151" s="52">
        <f t="shared" si="19"/>
        <v>25.6</v>
      </c>
      <c r="H151" s="25">
        <f t="shared" si="19"/>
        <v>25.6</v>
      </c>
      <c r="I151" s="33">
        <f t="shared" si="17"/>
        <v>100</v>
      </c>
      <c r="J151" s="3"/>
    </row>
    <row r="152" spans="1:10" s="17" customFormat="1" ht="12.75">
      <c r="A152" s="6" t="s">
        <v>159</v>
      </c>
      <c r="B152" s="57" t="s">
        <v>646</v>
      </c>
      <c r="C152" s="55" t="s">
        <v>733</v>
      </c>
      <c r="D152" s="56" t="s">
        <v>785</v>
      </c>
      <c r="E152" s="55" t="s">
        <v>654</v>
      </c>
      <c r="F152" s="55">
        <f t="shared" si="19"/>
        <v>25.6</v>
      </c>
      <c r="G152" s="52">
        <f t="shared" si="19"/>
        <v>25.6</v>
      </c>
      <c r="H152" s="25">
        <f t="shared" si="19"/>
        <v>25.6</v>
      </c>
      <c r="I152" s="33">
        <f t="shared" si="17"/>
        <v>100</v>
      </c>
      <c r="J152" s="3"/>
    </row>
    <row r="153" spans="1:10" s="17" customFormat="1" ht="12.75">
      <c r="A153" s="6" t="s">
        <v>160</v>
      </c>
      <c r="B153" s="57" t="s">
        <v>29</v>
      </c>
      <c r="C153" s="55" t="s">
        <v>733</v>
      </c>
      <c r="D153" s="56" t="s">
        <v>785</v>
      </c>
      <c r="E153" s="55" t="s">
        <v>30</v>
      </c>
      <c r="F153" s="55">
        <v>25.6</v>
      </c>
      <c r="G153" s="50">
        <v>25.6</v>
      </c>
      <c r="H153" s="28">
        <v>25.6</v>
      </c>
      <c r="I153" s="33">
        <f t="shared" si="17"/>
        <v>100</v>
      </c>
      <c r="J153" s="3"/>
    </row>
    <row r="154" spans="1:10" s="16" customFormat="1" ht="12.75">
      <c r="A154" s="6" t="s">
        <v>161</v>
      </c>
      <c r="B154" s="62" t="s">
        <v>31</v>
      </c>
      <c r="C154" s="63" t="s">
        <v>34</v>
      </c>
      <c r="D154" s="63" t="s">
        <v>666</v>
      </c>
      <c r="E154" s="63" t="s">
        <v>666</v>
      </c>
      <c r="F154" s="63" t="str">
        <f aca="true" t="shared" si="20" ref="F154:H159">F155</f>
        <v>670</v>
      </c>
      <c r="G154" s="64">
        <f t="shared" si="20"/>
        <v>625.6</v>
      </c>
      <c r="H154" s="30">
        <f t="shared" si="20"/>
        <v>616.4</v>
      </c>
      <c r="I154" s="33">
        <f t="shared" si="17"/>
        <v>98.52941176470587</v>
      </c>
      <c r="J154" s="5"/>
    </row>
    <row r="155" spans="1:10" s="17" customFormat="1" ht="12.75">
      <c r="A155" s="6" t="s">
        <v>645</v>
      </c>
      <c r="B155" s="57" t="s">
        <v>32</v>
      </c>
      <c r="C155" s="55" t="s">
        <v>35</v>
      </c>
      <c r="D155" s="55" t="s">
        <v>666</v>
      </c>
      <c r="E155" s="55" t="s">
        <v>666</v>
      </c>
      <c r="F155" s="55" t="str">
        <f t="shared" si="20"/>
        <v>670</v>
      </c>
      <c r="G155" s="52">
        <f t="shared" si="20"/>
        <v>625.6</v>
      </c>
      <c r="H155" s="25">
        <f t="shared" si="20"/>
        <v>616.4</v>
      </c>
      <c r="I155" s="33">
        <f t="shared" si="17"/>
        <v>98.52941176470587</v>
      </c>
      <c r="J155" s="3"/>
    </row>
    <row r="156" spans="1:10" s="17" customFormat="1" ht="25.5">
      <c r="A156" s="6" t="s">
        <v>162</v>
      </c>
      <c r="B156" s="54" t="s">
        <v>1</v>
      </c>
      <c r="C156" s="55" t="s">
        <v>35</v>
      </c>
      <c r="D156" s="56" t="s">
        <v>743</v>
      </c>
      <c r="E156" s="55"/>
      <c r="F156" s="55" t="str">
        <f t="shared" si="20"/>
        <v>670</v>
      </c>
      <c r="G156" s="52">
        <f t="shared" si="20"/>
        <v>625.6</v>
      </c>
      <c r="H156" s="25">
        <f t="shared" si="20"/>
        <v>616.4</v>
      </c>
      <c r="I156" s="33">
        <f t="shared" si="17"/>
        <v>98.52941176470587</v>
      </c>
      <c r="J156" s="3"/>
    </row>
    <row r="157" spans="1:10" s="17" customFormat="1" ht="25.5">
      <c r="A157" s="6" t="s">
        <v>163</v>
      </c>
      <c r="B157" s="54" t="s">
        <v>27</v>
      </c>
      <c r="C157" s="55" t="s">
        <v>35</v>
      </c>
      <c r="D157" s="56" t="s">
        <v>784</v>
      </c>
      <c r="E157" s="55"/>
      <c r="F157" s="55" t="str">
        <f t="shared" si="20"/>
        <v>670</v>
      </c>
      <c r="G157" s="52">
        <f t="shared" si="20"/>
        <v>625.6</v>
      </c>
      <c r="H157" s="25">
        <f t="shared" si="20"/>
        <v>616.4</v>
      </c>
      <c r="I157" s="33">
        <f t="shared" si="17"/>
        <v>98.52941176470587</v>
      </c>
      <c r="J157" s="3"/>
    </row>
    <row r="158" spans="1:10" s="17" customFormat="1" ht="51">
      <c r="A158" s="6" t="s">
        <v>164</v>
      </c>
      <c r="B158" s="54" t="s">
        <v>33</v>
      </c>
      <c r="C158" s="55" t="s">
        <v>35</v>
      </c>
      <c r="D158" s="56" t="s">
        <v>786</v>
      </c>
      <c r="E158" s="55"/>
      <c r="F158" s="55" t="str">
        <f t="shared" si="20"/>
        <v>670</v>
      </c>
      <c r="G158" s="52">
        <f t="shared" si="20"/>
        <v>625.6</v>
      </c>
      <c r="H158" s="25">
        <f t="shared" si="20"/>
        <v>616.4</v>
      </c>
      <c r="I158" s="33">
        <f t="shared" si="17"/>
        <v>98.52941176470587</v>
      </c>
      <c r="J158" s="3"/>
    </row>
    <row r="159" spans="1:10" s="17" customFormat="1" ht="12.75">
      <c r="A159" s="6" t="s">
        <v>165</v>
      </c>
      <c r="B159" s="57" t="s">
        <v>646</v>
      </c>
      <c r="C159" s="55" t="s">
        <v>35</v>
      </c>
      <c r="D159" s="56" t="s">
        <v>786</v>
      </c>
      <c r="E159" s="55" t="s">
        <v>654</v>
      </c>
      <c r="F159" s="55" t="str">
        <f t="shared" si="20"/>
        <v>670</v>
      </c>
      <c r="G159" s="52">
        <f t="shared" si="20"/>
        <v>625.6</v>
      </c>
      <c r="H159" s="25">
        <f t="shared" si="20"/>
        <v>616.4</v>
      </c>
      <c r="I159" s="33">
        <f t="shared" si="17"/>
        <v>98.52941176470587</v>
      </c>
      <c r="J159" s="3"/>
    </row>
    <row r="160" spans="1:10" s="17" customFormat="1" ht="12.75">
      <c r="A160" s="6" t="s">
        <v>166</v>
      </c>
      <c r="B160" s="57" t="s">
        <v>29</v>
      </c>
      <c r="C160" s="55" t="s">
        <v>35</v>
      </c>
      <c r="D160" s="56" t="s">
        <v>786</v>
      </c>
      <c r="E160" s="55" t="s">
        <v>30</v>
      </c>
      <c r="F160" s="55" t="s">
        <v>1181</v>
      </c>
      <c r="G160" s="50">
        <v>625.6</v>
      </c>
      <c r="H160" s="28">
        <v>616.4</v>
      </c>
      <c r="I160" s="33">
        <f t="shared" si="17"/>
        <v>98.52941176470587</v>
      </c>
      <c r="J160" s="3"/>
    </row>
    <row r="161" spans="1:10" s="17" customFormat="1" ht="12.75">
      <c r="A161" s="6" t="s">
        <v>167</v>
      </c>
      <c r="B161" s="62" t="s">
        <v>52</v>
      </c>
      <c r="C161" s="63" t="s">
        <v>71</v>
      </c>
      <c r="D161" s="65"/>
      <c r="E161" s="63"/>
      <c r="F161" s="63">
        <f>F162+F198+F192</f>
        <v>1439.4</v>
      </c>
      <c r="G161" s="66">
        <f>G162+G198+G192</f>
        <v>2217.3</v>
      </c>
      <c r="H161" s="66">
        <f>H162+H198+H192</f>
        <v>2073.1000000000004</v>
      </c>
      <c r="I161" s="33">
        <f t="shared" si="17"/>
        <v>93.4965949578316</v>
      </c>
      <c r="J161" s="3"/>
    </row>
    <row r="162" spans="1:10" s="17" customFormat="1" ht="25.5">
      <c r="A162" s="6" t="s">
        <v>168</v>
      </c>
      <c r="B162" s="57" t="s">
        <v>53</v>
      </c>
      <c r="C162" s="55" t="s">
        <v>72</v>
      </c>
      <c r="D162" s="56"/>
      <c r="E162" s="55"/>
      <c r="F162" s="55">
        <f>F163</f>
        <v>1429.4</v>
      </c>
      <c r="G162" s="50">
        <f>G163</f>
        <v>2028.2000000000003</v>
      </c>
      <c r="H162" s="50">
        <f>H163</f>
        <v>1894.0000000000002</v>
      </c>
      <c r="I162" s="33">
        <f t="shared" si="17"/>
        <v>93.38329553298492</v>
      </c>
      <c r="J162" s="3"/>
    </row>
    <row r="163" spans="1:10" s="17" customFormat="1" ht="38.25">
      <c r="A163" s="6" t="s">
        <v>250</v>
      </c>
      <c r="B163" s="54" t="s">
        <v>54</v>
      </c>
      <c r="C163" s="55" t="s">
        <v>72</v>
      </c>
      <c r="D163" s="55" t="s">
        <v>787</v>
      </c>
      <c r="E163" s="55"/>
      <c r="F163" s="55">
        <f>F164+F188+F184</f>
        <v>1429.4</v>
      </c>
      <c r="G163" s="50">
        <f>G164+G188+G184</f>
        <v>2028.2000000000003</v>
      </c>
      <c r="H163" s="50">
        <f>H164+H188+H184</f>
        <v>1894.0000000000002</v>
      </c>
      <c r="I163" s="33">
        <f t="shared" si="17"/>
        <v>93.38329553298492</v>
      </c>
      <c r="J163" s="3"/>
    </row>
    <row r="164" spans="1:10" s="17" customFormat="1" ht="51">
      <c r="A164" s="6" t="s">
        <v>251</v>
      </c>
      <c r="B164" s="54" t="s">
        <v>55</v>
      </c>
      <c r="C164" s="55" t="s">
        <v>72</v>
      </c>
      <c r="D164" s="55" t="s">
        <v>788</v>
      </c>
      <c r="E164" s="55"/>
      <c r="F164" s="55">
        <f>F165+F168+F171+F176+F179</f>
        <v>1364.4</v>
      </c>
      <c r="G164" s="50">
        <f>G165+G168+G171+G176+G179</f>
        <v>1963.2000000000003</v>
      </c>
      <c r="H164" s="50">
        <f>H165+H168+H171+H176+H179</f>
        <v>1876.1000000000001</v>
      </c>
      <c r="I164" s="33">
        <f t="shared" si="17"/>
        <v>95.56336593317033</v>
      </c>
      <c r="J164" s="3"/>
    </row>
    <row r="165" spans="1:10" s="17" customFormat="1" ht="102">
      <c r="A165" s="6" t="s">
        <v>169</v>
      </c>
      <c r="B165" s="51" t="s">
        <v>56</v>
      </c>
      <c r="C165" s="55" t="s">
        <v>72</v>
      </c>
      <c r="D165" s="55" t="s">
        <v>789</v>
      </c>
      <c r="E165" s="55"/>
      <c r="F165" s="55">
        <f aca="true" t="shared" si="21" ref="F165:H166">F166</f>
        <v>60</v>
      </c>
      <c r="G165" s="50">
        <f t="shared" si="21"/>
        <v>60</v>
      </c>
      <c r="H165" s="28">
        <f t="shared" si="21"/>
        <v>60</v>
      </c>
      <c r="I165" s="33">
        <f t="shared" si="17"/>
        <v>100</v>
      </c>
      <c r="J165" s="3"/>
    </row>
    <row r="166" spans="1:10" s="17" customFormat="1" ht="25.5">
      <c r="A166" s="6" t="s">
        <v>170</v>
      </c>
      <c r="B166" s="51" t="s">
        <v>651</v>
      </c>
      <c r="C166" s="55" t="s">
        <v>72</v>
      </c>
      <c r="D166" s="55" t="s">
        <v>789</v>
      </c>
      <c r="E166" s="55" t="s">
        <v>642</v>
      </c>
      <c r="F166" s="55">
        <f t="shared" si="21"/>
        <v>60</v>
      </c>
      <c r="G166" s="50">
        <f t="shared" si="21"/>
        <v>60</v>
      </c>
      <c r="H166" s="28">
        <f t="shared" si="21"/>
        <v>60</v>
      </c>
      <c r="I166" s="33">
        <f t="shared" si="17"/>
        <v>100</v>
      </c>
      <c r="J166" s="3"/>
    </row>
    <row r="167" spans="1:10" s="17" customFormat="1" ht="25.5">
      <c r="A167" s="6" t="s">
        <v>13</v>
      </c>
      <c r="B167" s="51" t="s">
        <v>652</v>
      </c>
      <c r="C167" s="55" t="s">
        <v>72</v>
      </c>
      <c r="D167" s="55" t="s">
        <v>789</v>
      </c>
      <c r="E167" s="55" t="s">
        <v>635</v>
      </c>
      <c r="F167" s="55">
        <v>60</v>
      </c>
      <c r="G167" s="50">
        <v>60</v>
      </c>
      <c r="H167" s="28">
        <v>60</v>
      </c>
      <c r="I167" s="33">
        <f t="shared" si="17"/>
        <v>100</v>
      </c>
      <c r="J167" s="3"/>
    </row>
    <row r="168" spans="1:10" s="17" customFormat="1" ht="114.75">
      <c r="A168" s="6" t="s">
        <v>14</v>
      </c>
      <c r="B168" s="51" t="s">
        <v>620</v>
      </c>
      <c r="C168" s="55" t="s">
        <v>72</v>
      </c>
      <c r="D168" s="55" t="s">
        <v>790</v>
      </c>
      <c r="E168" s="55"/>
      <c r="F168" s="55" t="str">
        <f aca="true" t="shared" si="22" ref="F168:H169">F169</f>
        <v>30</v>
      </c>
      <c r="G168" s="50">
        <f t="shared" si="22"/>
        <v>28.7</v>
      </c>
      <c r="H168" s="28">
        <f t="shared" si="22"/>
        <v>28.7</v>
      </c>
      <c r="I168" s="33">
        <f t="shared" si="17"/>
        <v>100</v>
      </c>
      <c r="J168" s="3"/>
    </row>
    <row r="169" spans="1:10" s="17" customFormat="1" ht="25.5">
      <c r="A169" s="6" t="s">
        <v>252</v>
      </c>
      <c r="B169" s="51" t="s">
        <v>651</v>
      </c>
      <c r="C169" s="55" t="s">
        <v>72</v>
      </c>
      <c r="D169" s="55" t="s">
        <v>790</v>
      </c>
      <c r="E169" s="55" t="s">
        <v>642</v>
      </c>
      <c r="F169" s="55" t="str">
        <f t="shared" si="22"/>
        <v>30</v>
      </c>
      <c r="G169" s="50">
        <f t="shared" si="22"/>
        <v>28.7</v>
      </c>
      <c r="H169" s="28">
        <f t="shared" si="22"/>
        <v>28.7</v>
      </c>
      <c r="I169" s="33">
        <f t="shared" si="17"/>
        <v>100</v>
      </c>
      <c r="J169" s="3"/>
    </row>
    <row r="170" spans="1:10" s="17" customFormat="1" ht="25.5">
      <c r="A170" s="6" t="s">
        <v>15</v>
      </c>
      <c r="B170" s="51" t="s">
        <v>652</v>
      </c>
      <c r="C170" s="55" t="s">
        <v>72</v>
      </c>
      <c r="D170" s="55" t="s">
        <v>790</v>
      </c>
      <c r="E170" s="55" t="s">
        <v>635</v>
      </c>
      <c r="F170" s="55" t="s">
        <v>215</v>
      </c>
      <c r="G170" s="50">
        <v>28.7</v>
      </c>
      <c r="H170" s="28">
        <v>28.7</v>
      </c>
      <c r="I170" s="33">
        <f t="shared" si="17"/>
        <v>100</v>
      </c>
      <c r="J170" s="3"/>
    </row>
    <row r="171" spans="1:10" s="17" customFormat="1" ht="114.75">
      <c r="A171" s="6" t="s">
        <v>16</v>
      </c>
      <c r="B171" s="51" t="s">
        <v>621</v>
      </c>
      <c r="C171" s="55" t="s">
        <v>72</v>
      </c>
      <c r="D171" s="55" t="s">
        <v>791</v>
      </c>
      <c r="E171" s="55"/>
      <c r="F171" s="55">
        <f>F172+F174</f>
        <v>1274.4</v>
      </c>
      <c r="G171" s="50">
        <f>G172+G174</f>
        <v>1392.8000000000002</v>
      </c>
      <c r="H171" s="28">
        <f>H172+H174</f>
        <v>1305.7</v>
      </c>
      <c r="I171" s="33">
        <f t="shared" si="17"/>
        <v>93.74641010913267</v>
      </c>
      <c r="J171" s="3"/>
    </row>
    <row r="172" spans="1:10" s="17" customFormat="1" ht="51">
      <c r="A172" s="6" t="s">
        <v>17</v>
      </c>
      <c r="B172" s="57" t="s">
        <v>693</v>
      </c>
      <c r="C172" s="55" t="s">
        <v>72</v>
      </c>
      <c r="D172" s="55" t="s">
        <v>791</v>
      </c>
      <c r="E172" s="55" t="s">
        <v>690</v>
      </c>
      <c r="F172" s="55" t="str">
        <f>F173</f>
        <v>1264,4</v>
      </c>
      <c r="G172" s="50">
        <f>G173</f>
        <v>1382.9</v>
      </c>
      <c r="H172" s="28">
        <f>H173</f>
        <v>1295.8</v>
      </c>
      <c r="I172" s="33">
        <f t="shared" si="17"/>
        <v>93.70164147805336</v>
      </c>
      <c r="J172" s="3"/>
    </row>
    <row r="173" spans="1:10" s="17" customFormat="1" ht="12.75">
      <c r="A173" s="6" t="s">
        <v>171</v>
      </c>
      <c r="B173" s="57" t="s">
        <v>694</v>
      </c>
      <c r="C173" s="55" t="s">
        <v>72</v>
      </c>
      <c r="D173" s="55" t="s">
        <v>791</v>
      </c>
      <c r="E173" s="55" t="s">
        <v>691</v>
      </c>
      <c r="F173" s="55" t="s">
        <v>1489</v>
      </c>
      <c r="G173" s="50">
        <v>1382.9</v>
      </c>
      <c r="H173" s="28">
        <v>1295.8</v>
      </c>
      <c r="I173" s="33">
        <f t="shared" si="17"/>
        <v>93.70164147805336</v>
      </c>
      <c r="J173" s="3"/>
    </row>
    <row r="174" spans="1:10" s="17" customFormat="1" ht="25.5">
      <c r="A174" s="6" t="s">
        <v>172</v>
      </c>
      <c r="B174" s="51" t="s">
        <v>651</v>
      </c>
      <c r="C174" s="55" t="s">
        <v>72</v>
      </c>
      <c r="D174" s="55" t="s">
        <v>791</v>
      </c>
      <c r="E174" s="55" t="s">
        <v>642</v>
      </c>
      <c r="F174" s="55">
        <f>F175</f>
        <v>10</v>
      </c>
      <c r="G174" s="50">
        <f>G175</f>
        <v>9.9</v>
      </c>
      <c r="H174" s="28">
        <f>H175</f>
        <v>9.9</v>
      </c>
      <c r="I174" s="33">
        <f t="shared" si="17"/>
        <v>100</v>
      </c>
      <c r="J174" s="3"/>
    </row>
    <row r="175" spans="1:10" s="17" customFormat="1" ht="25.5">
      <c r="A175" s="6" t="s">
        <v>173</v>
      </c>
      <c r="B175" s="51" t="s">
        <v>652</v>
      </c>
      <c r="C175" s="55" t="s">
        <v>72</v>
      </c>
      <c r="D175" s="55" t="s">
        <v>791</v>
      </c>
      <c r="E175" s="55" t="s">
        <v>635</v>
      </c>
      <c r="F175" s="55">
        <v>10</v>
      </c>
      <c r="G175" s="50">
        <v>9.9</v>
      </c>
      <c r="H175" s="28">
        <v>9.9</v>
      </c>
      <c r="I175" s="33">
        <f t="shared" si="17"/>
        <v>100</v>
      </c>
      <c r="J175" s="3"/>
    </row>
    <row r="176" spans="1:10" s="17" customFormat="1" ht="114.75">
      <c r="A176" s="6" t="s">
        <v>174</v>
      </c>
      <c r="B176" s="67" t="s">
        <v>1286</v>
      </c>
      <c r="C176" s="55" t="s">
        <v>72</v>
      </c>
      <c r="D176" s="55" t="s">
        <v>1284</v>
      </c>
      <c r="E176" s="55"/>
      <c r="F176" s="55">
        <f aca="true" t="shared" si="23" ref="F176:H177">SUM(F177)</f>
        <v>0</v>
      </c>
      <c r="G176" s="50">
        <f t="shared" si="23"/>
        <v>0</v>
      </c>
      <c r="H176" s="27">
        <f t="shared" si="23"/>
        <v>0</v>
      </c>
      <c r="I176" s="33">
        <v>0</v>
      </c>
      <c r="J176" s="3"/>
    </row>
    <row r="177" spans="1:10" s="17" customFormat="1" ht="25.5">
      <c r="A177" s="6" t="s">
        <v>175</v>
      </c>
      <c r="B177" s="51" t="s">
        <v>651</v>
      </c>
      <c r="C177" s="55" t="s">
        <v>72</v>
      </c>
      <c r="D177" s="55" t="s">
        <v>1284</v>
      </c>
      <c r="E177" s="55" t="s">
        <v>642</v>
      </c>
      <c r="F177" s="55">
        <f t="shared" si="23"/>
        <v>0</v>
      </c>
      <c r="G177" s="50">
        <f t="shared" si="23"/>
        <v>0</v>
      </c>
      <c r="H177" s="27">
        <f t="shared" si="23"/>
        <v>0</v>
      </c>
      <c r="I177" s="33">
        <v>0</v>
      </c>
      <c r="J177" s="3"/>
    </row>
    <row r="178" spans="1:10" s="17" customFormat="1" ht="25.5">
      <c r="A178" s="6" t="s">
        <v>176</v>
      </c>
      <c r="B178" s="51" t="s">
        <v>652</v>
      </c>
      <c r="C178" s="55" t="s">
        <v>72</v>
      </c>
      <c r="D178" s="55" t="s">
        <v>1284</v>
      </c>
      <c r="E178" s="55" t="s">
        <v>635</v>
      </c>
      <c r="F178" s="55">
        <v>0</v>
      </c>
      <c r="G178" s="50">
        <v>0</v>
      </c>
      <c r="H178" s="28">
        <v>0</v>
      </c>
      <c r="I178" s="33">
        <v>0</v>
      </c>
      <c r="J178" s="3"/>
    </row>
    <row r="179" spans="1:10" s="17" customFormat="1" ht="140.25">
      <c r="A179" s="6" t="s">
        <v>253</v>
      </c>
      <c r="B179" s="67" t="s">
        <v>1287</v>
      </c>
      <c r="C179" s="55" t="s">
        <v>72</v>
      </c>
      <c r="D179" s="55" t="s">
        <v>1285</v>
      </c>
      <c r="E179" s="55"/>
      <c r="F179" s="55">
        <f>SUM(F180+F182)</f>
        <v>0</v>
      </c>
      <c r="G179" s="50">
        <f>SUM(G180+G182)</f>
        <v>481.70000000000005</v>
      </c>
      <c r="H179" s="27">
        <f>SUM(H180+H182)</f>
        <v>481.70000000000005</v>
      </c>
      <c r="I179" s="33">
        <f t="shared" si="17"/>
        <v>100</v>
      </c>
      <c r="J179" s="3"/>
    </row>
    <row r="180" spans="1:10" s="17" customFormat="1" ht="51">
      <c r="A180" s="6" t="s">
        <v>254</v>
      </c>
      <c r="B180" s="57" t="s">
        <v>693</v>
      </c>
      <c r="C180" s="55" t="s">
        <v>72</v>
      </c>
      <c r="D180" s="55" t="s">
        <v>1285</v>
      </c>
      <c r="E180" s="55" t="s">
        <v>690</v>
      </c>
      <c r="F180" s="55">
        <f>SUM(F181)</f>
        <v>0</v>
      </c>
      <c r="G180" s="50">
        <f>SUM(G181)</f>
        <v>245.4</v>
      </c>
      <c r="H180" s="27">
        <f>SUM(H181)</f>
        <v>245.4</v>
      </c>
      <c r="I180" s="33">
        <f t="shared" si="17"/>
        <v>100</v>
      </c>
      <c r="J180" s="3"/>
    </row>
    <row r="181" spans="1:10" s="17" customFormat="1" ht="25.5">
      <c r="A181" s="6" t="s">
        <v>255</v>
      </c>
      <c r="B181" s="57" t="s">
        <v>754</v>
      </c>
      <c r="C181" s="55" t="s">
        <v>72</v>
      </c>
      <c r="D181" s="55" t="s">
        <v>1285</v>
      </c>
      <c r="E181" s="55" t="s">
        <v>691</v>
      </c>
      <c r="F181" s="55" t="s">
        <v>1476</v>
      </c>
      <c r="G181" s="50">
        <v>245.4</v>
      </c>
      <c r="H181" s="28">
        <v>245.4</v>
      </c>
      <c r="I181" s="33">
        <f t="shared" si="17"/>
        <v>100</v>
      </c>
      <c r="J181" s="3"/>
    </row>
    <row r="182" spans="1:10" s="17" customFormat="1" ht="25.5">
      <c r="A182" s="6" t="s">
        <v>256</v>
      </c>
      <c r="B182" s="51" t="s">
        <v>651</v>
      </c>
      <c r="C182" s="55" t="s">
        <v>72</v>
      </c>
      <c r="D182" s="55" t="s">
        <v>1285</v>
      </c>
      <c r="E182" s="55" t="s">
        <v>642</v>
      </c>
      <c r="F182" s="55">
        <f>SUM(F183)</f>
        <v>0</v>
      </c>
      <c r="G182" s="50">
        <f>SUM(G183)</f>
        <v>236.3</v>
      </c>
      <c r="H182" s="27">
        <f>SUM(H183)</f>
        <v>236.3</v>
      </c>
      <c r="I182" s="33">
        <f t="shared" si="17"/>
        <v>100</v>
      </c>
      <c r="J182" s="3"/>
    </row>
    <row r="183" spans="1:10" s="17" customFormat="1" ht="25.5">
      <c r="A183" s="6" t="s">
        <v>257</v>
      </c>
      <c r="B183" s="51" t="s">
        <v>652</v>
      </c>
      <c r="C183" s="55" t="s">
        <v>72</v>
      </c>
      <c r="D183" s="55" t="s">
        <v>1285</v>
      </c>
      <c r="E183" s="55" t="s">
        <v>635</v>
      </c>
      <c r="F183" s="55" t="s">
        <v>1476</v>
      </c>
      <c r="G183" s="50">
        <v>236.3</v>
      </c>
      <c r="H183" s="28">
        <v>236.3</v>
      </c>
      <c r="I183" s="33">
        <f t="shared" si="17"/>
        <v>100</v>
      </c>
      <c r="J183" s="3"/>
    </row>
    <row r="184" spans="1:10" s="17" customFormat="1" ht="25.5">
      <c r="A184" s="6" t="s">
        <v>258</v>
      </c>
      <c r="B184" s="51" t="s">
        <v>796</v>
      </c>
      <c r="C184" s="55" t="s">
        <v>72</v>
      </c>
      <c r="D184" s="55" t="s">
        <v>794</v>
      </c>
      <c r="E184" s="55"/>
      <c r="F184" s="55">
        <f aca="true" t="shared" si="24" ref="F184:H186">F185</f>
        <v>35</v>
      </c>
      <c r="G184" s="50">
        <f t="shared" si="24"/>
        <v>35</v>
      </c>
      <c r="H184" s="27">
        <f t="shared" si="24"/>
        <v>13.7</v>
      </c>
      <c r="I184" s="33">
        <f t="shared" si="17"/>
        <v>39.14285714285714</v>
      </c>
      <c r="J184" s="3"/>
    </row>
    <row r="185" spans="1:10" s="17" customFormat="1" ht="89.25">
      <c r="A185" s="6" t="s">
        <v>18</v>
      </c>
      <c r="B185" s="51" t="s">
        <v>797</v>
      </c>
      <c r="C185" s="55" t="s">
        <v>72</v>
      </c>
      <c r="D185" s="55" t="s">
        <v>795</v>
      </c>
      <c r="E185" s="55"/>
      <c r="F185" s="55">
        <f t="shared" si="24"/>
        <v>35</v>
      </c>
      <c r="G185" s="50">
        <f t="shared" si="24"/>
        <v>35</v>
      </c>
      <c r="H185" s="27">
        <f t="shared" si="24"/>
        <v>13.7</v>
      </c>
      <c r="I185" s="33">
        <f t="shared" si="17"/>
        <v>39.14285714285714</v>
      </c>
      <c r="J185" s="3"/>
    </row>
    <row r="186" spans="1:10" s="17" customFormat="1" ht="25.5">
      <c r="A186" s="6" t="s">
        <v>19</v>
      </c>
      <c r="B186" s="51" t="s">
        <v>651</v>
      </c>
      <c r="C186" s="55" t="s">
        <v>72</v>
      </c>
      <c r="D186" s="55" t="s">
        <v>795</v>
      </c>
      <c r="E186" s="55" t="s">
        <v>642</v>
      </c>
      <c r="F186" s="55">
        <f t="shared" si="24"/>
        <v>35</v>
      </c>
      <c r="G186" s="50">
        <f t="shared" si="24"/>
        <v>35</v>
      </c>
      <c r="H186" s="27">
        <f t="shared" si="24"/>
        <v>13.7</v>
      </c>
      <c r="I186" s="33">
        <f t="shared" si="17"/>
        <v>39.14285714285714</v>
      </c>
      <c r="J186" s="3"/>
    </row>
    <row r="187" spans="1:10" s="17" customFormat="1" ht="25.5">
      <c r="A187" s="6" t="s">
        <v>20</v>
      </c>
      <c r="B187" s="51" t="s">
        <v>652</v>
      </c>
      <c r="C187" s="55" t="s">
        <v>72</v>
      </c>
      <c r="D187" s="55" t="s">
        <v>795</v>
      </c>
      <c r="E187" s="55" t="s">
        <v>635</v>
      </c>
      <c r="F187" s="55">
        <v>35</v>
      </c>
      <c r="G187" s="50">
        <v>35</v>
      </c>
      <c r="H187" s="28">
        <v>13.7</v>
      </c>
      <c r="I187" s="33">
        <f t="shared" si="17"/>
        <v>39.14285714285714</v>
      </c>
      <c r="J187" s="3"/>
    </row>
    <row r="188" spans="1:10" s="17" customFormat="1" ht="51">
      <c r="A188" s="6" t="s">
        <v>259</v>
      </c>
      <c r="B188" s="54" t="s">
        <v>622</v>
      </c>
      <c r="C188" s="55" t="s">
        <v>72</v>
      </c>
      <c r="D188" s="55" t="s">
        <v>792</v>
      </c>
      <c r="E188" s="55"/>
      <c r="F188" s="55">
        <f aca="true" t="shared" si="25" ref="F188:H190">F189</f>
        <v>30</v>
      </c>
      <c r="G188" s="50">
        <f t="shared" si="25"/>
        <v>30</v>
      </c>
      <c r="H188" s="27">
        <f t="shared" si="25"/>
        <v>4.2</v>
      </c>
      <c r="I188" s="33">
        <f t="shared" si="17"/>
        <v>14.000000000000002</v>
      </c>
      <c r="J188" s="3"/>
    </row>
    <row r="189" spans="1:10" s="17" customFormat="1" ht="114.75">
      <c r="A189" s="6" t="s">
        <v>260</v>
      </c>
      <c r="B189" s="51" t="s">
        <v>68</v>
      </c>
      <c r="C189" s="55" t="s">
        <v>72</v>
      </c>
      <c r="D189" s="55" t="s">
        <v>793</v>
      </c>
      <c r="E189" s="55"/>
      <c r="F189" s="55">
        <f t="shared" si="25"/>
        <v>30</v>
      </c>
      <c r="G189" s="50">
        <f t="shared" si="25"/>
        <v>30</v>
      </c>
      <c r="H189" s="28">
        <f t="shared" si="25"/>
        <v>4.2</v>
      </c>
      <c r="I189" s="33">
        <f t="shared" si="17"/>
        <v>14.000000000000002</v>
      </c>
      <c r="J189" s="3"/>
    </row>
    <row r="190" spans="1:10" s="17" customFormat="1" ht="25.5">
      <c r="A190" s="6" t="s">
        <v>261</v>
      </c>
      <c r="B190" s="51" t="s">
        <v>651</v>
      </c>
      <c r="C190" s="55" t="s">
        <v>72</v>
      </c>
      <c r="D190" s="55" t="s">
        <v>793</v>
      </c>
      <c r="E190" s="55" t="s">
        <v>642</v>
      </c>
      <c r="F190" s="55">
        <f t="shared" si="25"/>
        <v>30</v>
      </c>
      <c r="G190" s="50">
        <f t="shared" si="25"/>
        <v>30</v>
      </c>
      <c r="H190" s="28">
        <f t="shared" si="25"/>
        <v>4.2</v>
      </c>
      <c r="I190" s="33">
        <f t="shared" si="17"/>
        <v>14.000000000000002</v>
      </c>
      <c r="J190" s="3"/>
    </row>
    <row r="191" spans="1:10" s="17" customFormat="1" ht="25.5">
      <c r="A191" s="6" t="s">
        <v>262</v>
      </c>
      <c r="B191" s="51" t="s">
        <v>652</v>
      </c>
      <c r="C191" s="55" t="s">
        <v>72</v>
      </c>
      <c r="D191" s="55" t="s">
        <v>793</v>
      </c>
      <c r="E191" s="55" t="s">
        <v>635</v>
      </c>
      <c r="F191" s="55">
        <v>30</v>
      </c>
      <c r="G191" s="50">
        <v>30</v>
      </c>
      <c r="H191" s="28">
        <v>4.2</v>
      </c>
      <c r="I191" s="33">
        <f t="shared" si="17"/>
        <v>14.000000000000002</v>
      </c>
      <c r="J191" s="3"/>
    </row>
    <row r="192" spans="1:10" s="17" customFormat="1" ht="12.75">
      <c r="A192" s="6" t="s">
        <v>263</v>
      </c>
      <c r="B192" s="81" t="s">
        <v>1306</v>
      </c>
      <c r="C192" s="55" t="s">
        <v>1308</v>
      </c>
      <c r="D192" s="55"/>
      <c r="E192" s="55"/>
      <c r="F192" s="55">
        <f aca="true" t="shared" si="26" ref="F192:H196">SUM(F193)</f>
        <v>0</v>
      </c>
      <c r="G192" s="50">
        <f t="shared" si="26"/>
        <v>179.1</v>
      </c>
      <c r="H192" s="27">
        <f t="shared" si="26"/>
        <v>179.1</v>
      </c>
      <c r="I192" s="33">
        <f t="shared" si="17"/>
        <v>100</v>
      </c>
      <c r="J192" s="3"/>
    </row>
    <row r="193" spans="1:10" s="17" customFormat="1" ht="38.25">
      <c r="A193" s="6" t="s">
        <v>264</v>
      </c>
      <c r="B193" s="54" t="s">
        <v>54</v>
      </c>
      <c r="C193" s="55" t="s">
        <v>1308</v>
      </c>
      <c r="D193" s="56" t="s">
        <v>787</v>
      </c>
      <c r="E193" s="55"/>
      <c r="F193" s="55">
        <f t="shared" si="26"/>
        <v>0</v>
      </c>
      <c r="G193" s="50">
        <f t="shared" si="26"/>
        <v>179.1</v>
      </c>
      <c r="H193" s="27">
        <f t="shared" si="26"/>
        <v>179.1</v>
      </c>
      <c r="I193" s="33">
        <f t="shared" si="17"/>
        <v>100</v>
      </c>
      <c r="J193" s="3"/>
    </row>
    <row r="194" spans="1:10" s="17" customFormat="1" ht="51">
      <c r="A194" s="6" t="s">
        <v>983</v>
      </c>
      <c r="B194" s="54" t="s">
        <v>55</v>
      </c>
      <c r="C194" s="55" t="s">
        <v>1308</v>
      </c>
      <c r="D194" s="56" t="s">
        <v>788</v>
      </c>
      <c r="E194" s="55"/>
      <c r="F194" s="55">
        <f t="shared" si="26"/>
        <v>0</v>
      </c>
      <c r="G194" s="50">
        <f t="shared" si="26"/>
        <v>179.1</v>
      </c>
      <c r="H194" s="27">
        <f t="shared" si="26"/>
        <v>179.1</v>
      </c>
      <c r="I194" s="33">
        <f t="shared" si="17"/>
        <v>100</v>
      </c>
      <c r="J194" s="3"/>
    </row>
    <row r="195" spans="1:10" s="17" customFormat="1" ht="114.75">
      <c r="A195" s="6" t="s">
        <v>177</v>
      </c>
      <c r="B195" s="67" t="s">
        <v>1307</v>
      </c>
      <c r="C195" s="55" t="s">
        <v>1308</v>
      </c>
      <c r="D195" s="56" t="s">
        <v>1284</v>
      </c>
      <c r="E195" s="55"/>
      <c r="F195" s="55">
        <f t="shared" si="26"/>
        <v>0</v>
      </c>
      <c r="G195" s="50">
        <f t="shared" si="26"/>
        <v>179.1</v>
      </c>
      <c r="H195" s="27">
        <f t="shared" si="26"/>
        <v>179.1</v>
      </c>
      <c r="I195" s="33">
        <f t="shared" si="17"/>
        <v>100</v>
      </c>
      <c r="J195" s="3"/>
    </row>
    <row r="196" spans="1:10" s="17" customFormat="1" ht="12.75">
      <c r="A196" s="6" t="s">
        <v>178</v>
      </c>
      <c r="B196" s="57" t="s">
        <v>646</v>
      </c>
      <c r="C196" s="55" t="s">
        <v>1308</v>
      </c>
      <c r="D196" s="56" t="s">
        <v>1284</v>
      </c>
      <c r="E196" s="55" t="s">
        <v>654</v>
      </c>
      <c r="F196" s="55">
        <f t="shared" si="26"/>
        <v>0</v>
      </c>
      <c r="G196" s="50">
        <f t="shared" si="26"/>
        <v>179.1</v>
      </c>
      <c r="H196" s="27">
        <f t="shared" si="26"/>
        <v>179.1</v>
      </c>
      <c r="I196" s="33">
        <f t="shared" si="17"/>
        <v>100</v>
      </c>
      <c r="J196" s="3"/>
    </row>
    <row r="197" spans="1:10" s="17" customFormat="1" ht="12.75">
      <c r="A197" s="6" t="s">
        <v>179</v>
      </c>
      <c r="B197" s="57" t="s">
        <v>586</v>
      </c>
      <c r="C197" s="55" t="s">
        <v>1308</v>
      </c>
      <c r="D197" s="56" t="s">
        <v>1284</v>
      </c>
      <c r="E197" s="55" t="s">
        <v>587</v>
      </c>
      <c r="F197" s="55" t="s">
        <v>1476</v>
      </c>
      <c r="G197" s="50">
        <v>179.1</v>
      </c>
      <c r="H197" s="28">
        <v>179.1</v>
      </c>
      <c r="I197" s="33">
        <f t="shared" si="17"/>
        <v>100</v>
      </c>
      <c r="J197" s="3"/>
    </row>
    <row r="198" spans="1:10" s="17" customFormat="1" ht="25.5">
      <c r="A198" s="6" t="s">
        <v>180</v>
      </c>
      <c r="B198" s="57" t="s">
        <v>69</v>
      </c>
      <c r="C198" s="55" t="s">
        <v>73</v>
      </c>
      <c r="D198" s="55" t="s">
        <v>666</v>
      </c>
      <c r="E198" s="55" t="s">
        <v>666</v>
      </c>
      <c r="F198" s="55">
        <f aca="true" t="shared" si="27" ref="F198:H202">F199</f>
        <v>10</v>
      </c>
      <c r="G198" s="50">
        <f t="shared" si="27"/>
        <v>10</v>
      </c>
      <c r="H198" s="28">
        <f t="shared" si="27"/>
        <v>0</v>
      </c>
      <c r="I198" s="33">
        <f t="shared" si="17"/>
        <v>0</v>
      </c>
      <c r="J198" s="3"/>
    </row>
    <row r="199" spans="1:10" s="17" customFormat="1" ht="38.25">
      <c r="A199" s="6" t="s">
        <v>181</v>
      </c>
      <c r="B199" s="54" t="s">
        <v>54</v>
      </c>
      <c r="C199" s="55" t="s">
        <v>73</v>
      </c>
      <c r="D199" s="55" t="s">
        <v>787</v>
      </c>
      <c r="E199" s="55"/>
      <c r="F199" s="55">
        <f t="shared" si="27"/>
        <v>10</v>
      </c>
      <c r="G199" s="50">
        <f t="shared" si="27"/>
        <v>10</v>
      </c>
      <c r="H199" s="28">
        <f t="shared" si="27"/>
        <v>0</v>
      </c>
      <c r="I199" s="33">
        <f t="shared" si="17"/>
        <v>0</v>
      </c>
      <c r="J199" s="3"/>
    </row>
    <row r="200" spans="1:10" s="17" customFormat="1" ht="25.5">
      <c r="A200" s="6" t="s">
        <v>182</v>
      </c>
      <c r="B200" s="54" t="s">
        <v>70</v>
      </c>
      <c r="C200" s="55" t="s">
        <v>73</v>
      </c>
      <c r="D200" s="55" t="s">
        <v>949</v>
      </c>
      <c r="E200" s="55"/>
      <c r="F200" s="55">
        <f t="shared" si="27"/>
        <v>10</v>
      </c>
      <c r="G200" s="50">
        <f t="shared" si="27"/>
        <v>10</v>
      </c>
      <c r="H200" s="27">
        <f t="shared" si="27"/>
        <v>0</v>
      </c>
      <c r="I200" s="33">
        <f aca="true" t="shared" si="28" ref="I200:I262">H200/G200*100</f>
        <v>0</v>
      </c>
      <c r="J200" s="3"/>
    </row>
    <row r="201" spans="1:10" s="17" customFormat="1" ht="63.75">
      <c r="A201" s="6" t="s">
        <v>183</v>
      </c>
      <c r="B201" s="51" t="s">
        <v>632</v>
      </c>
      <c r="C201" s="55" t="s">
        <v>73</v>
      </c>
      <c r="D201" s="55" t="s">
        <v>950</v>
      </c>
      <c r="E201" s="55"/>
      <c r="F201" s="55">
        <f t="shared" si="27"/>
        <v>10</v>
      </c>
      <c r="G201" s="50">
        <f t="shared" si="27"/>
        <v>10</v>
      </c>
      <c r="H201" s="28">
        <f t="shared" si="27"/>
        <v>0</v>
      </c>
      <c r="I201" s="33">
        <f t="shared" si="28"/>
        <v>0</v>
      </c>
      <c r="J201" s="3"/>
    </row>
    <row r="202" spans="1:10" s="17" customFormat="1" ht="25.5">
      <c r="A202" s="6" t="s">
        <v>184</v>
      </c>
      <c r="B202" s="51" t="s">
        <v>651</v>
      </c>
      <c r="C202" s="55" t="s">
        <v>73</v>
      </c>
      <c r="D202" s="55" t="s">
        <v>950</v>
      </c>
      <c r="E202" s="55" t="s">
        <v>642</v>
      </c>
      <c r="F202" s="55">
        <f t="shared" si="27"/>
        <v>10</v>
      </c>
      <c r="G202" s="50">
        <f t="shared" si="27"/>
        <v>10</v>
      </c>
      <c r="H202" s="28">
        <f t="shared" si="27"/>
        <v>0</v>
      </c>
      <c r="I202" s="33">
        <f t="shared" si="28"/>
        <v>0</v>
      </c>
      <c r="J202" s="3"/>
    </row>
    <row r="203" spans="1:10" s="17" customFormat="1" ht="25.5">
      <c r="A203" s="6" t="s">
        <v>185</v>
      </c>
      <c r="B203" s="51" t="s">
        <v>652</v>
      </c>
      <c r="C203" s="55" t="s">
        <v>73</v>
      </c>
      <c r="D203" s="55" t="s">
        <v>950</v>
      </c>
      <c r="E203" s="55" t="s">
        <v>635</v>
      </c>
      <c r="F203" s="55">
        <v>10</v>
      </c>
      <c r="G203" s="50">
        <v>10</v>
      </c>
      <c r="H203" s="28">
        <v>0</v>
      </c>
      <c r="I203" s="33">
        <f t="shared" si="28"/>
        <v>0</v>
      </c>
      <c r="J203" s="3"/>
    </row>
    <row r="204" spans="1:10" s="17" customFormat="1" ht="12.75">
      <c r="A204" s="6" t="s">
        <v>186</v>
      </c>
      <c r="B204" s="62" t="s">
        <v>36</v>
      </c>
      <c r="C204" s="63" t="s">
        <v>57</v>
      </c>
      <c r="D204" s="63" t="s">
        <v>666</v>
      </c>
      <c r="E204" s="63" t="s">
        <v>666</v>
      </c>
      <c r="F204" s="63">
        <f>F220+F240+F205+F230</f>
        <v>10436.9</v>
      </c>
      <c r="G204" s="66">
        <f>G220+G240+G205+G230</f>
        <v>19850.4</v>
      </c>
      <c r="H204" s="66">
        <f>H220+H240+H205+H230</f>
        <v>19292.3</v>
      </c>
      <c r="I204" s="33">
        <f t="shared" si="28"/>
        <v>97.1884697537581</v>
      </c>
      <c r="J204" s="3"/>
    </row>
    <row r="205" spans="1:10" s="17" customFormat="1" ht="12.75">
      <c r="A205" s="6" t="s">
        <v>187</v>
      </c>
      <c r="B205" s="57" t="s">
        <v>799</v>
      </c>
      <c r="C205" s="55" t="s">
        <v>798</v>
      </c>
      <c r="D205" s="55"/>
      <c r="E205" s="55"/>
      <c r="F205" s="55">
        <f>SUM(F206)</f>
        <v>1462.7</v>
      </c>
      <c r="G205" s="50">
        <f>SUM(G206)</f>
        <v>1474.7</v>
      </c>
      <c r="H205" s="27">
        <f>SUM(H206)</f>
        <v>1397.4</v>
      </c>
      <c r="I205" s="33">
        <f t="shared" si="28"/>
        <v>94.75825591645759</v>
      </c>
      <c r="J205" s="3"/>
    </row>
    <row r="206" spans="1:10" s="17" customFormat="1" ht="38.25">
      <c r="A206" s="6" t="s">
        <v>642</v>
      </c>
      <c r="B206" s="57" t="s">
        <v>800</v>
      </c>
      <c r="C206" s="55" t="s">
        <v>798</v>
      </c>
      <c r="D206" s="55" t="s">
        <v>803</v>
      </c>
      <c r="E206" s="55"/>
      <c r="F206" s="55">
        <f>SUM(F207+F214)</f>
        <v>1462.7</v>
      </c>
      <c r="G206" s="50">
        <f>SUM(G207+G214)</f>
        <v>1474.7</v>
      </c>
      <c r="H206" s="27">
        <f>SUM(H207+H214)</f>
        <v>1397.4</v>
      </c>
      <c r="I206" s="33">
        <f t="shared" si="28"/>
        <v>94.75825591645759</v>
      </c>
      <c r="J206" s="3"/>
    </row>
    <row r="207" spans="1:10" s="17" customFormat="1" ht="12.75">
      <c r="A207" s="6" t="s">
        <v>188</v>
      </c>
      <c r="B207" s="57" t="s">
        <v>1093</v>
      </c>
      <c r="C207" s="55" t="s">
        <v>798</v>
      </c>
      <c r="D207" s="55" t="s">
        <v>819</v>
      </c>
      <c r="E207" s="55"/>
      <c r="F207" s="55">
        <f>F208+F211</f>
        <v>0</v>
      </c>
      <c r="G207" s="34">
        <f>G208+G211</f>
        <v>16.4</v>
      </c>
      <c r="H207" s="34">
        <f>H208+H211</f>
        <v>15.5</v>
      </c>
      <c r="I207" s="33">
        <f t="shared" si="28"/>
        <v>94.51219512195122</v>
      </c>
      <c r="J207" s="3"/>
    </row>
    <row r="208" spans="1:10" s="17" customFormat="1" ht="89.25">
      <c r="A208" s="6" t="s">
        <v>189</v>
      </c>
      <c r="B208" s="51" t="s">
        <v>1094</v>
      </c>
      <c r="C208" s="55" t="s">
        <v>798</v>
      </c>
      <c r="D208" s="55" t="s">
        <v>1092</v>
      </c>
      <c r="E208" s="55"/>
      <c r="F208" s="55" t="str">
        <f aca="true" t="shared" si="29" ref="F208:H209">F209</f>
        <v>0</v>
      </c>
      <c r="G208" s="34">
        <f t="shared" si="29"/>
        <v>0.9</v>
      </c>
      <c r="H208" s="36">
        <f t="shared" si="29"/>
        <v>0.8</v>
      </c>
      <c r="I208" s="33">
        <f t="shared" si="28"/>
        <v>88.8888888888889</v>
      </c>
      <c r="J208" s="3"/>
    </row>
    <row r="209" spans="1:10" s="17" customFormat="1" ht="12.75">
      <c r="A209" s="6" t="s">
        <v>190</v>
      </c>
      <c r="B209" s="54" t="s">
        <v>718</v>
      </c>
      <c r="C209" s="55" t="s">
        <v>798</v>
      </c>
      <c r="D209" s="55" t="s">
        <v>1092</v>
      </c>
      <c r="E209" s="55" t="s">
        <v>721</v>
      </c>
      <c r="F209" s="55" t="str">
        <f t="shared" si="29"/>
        <v>0</v>
      </c>
      <c r="G209" s="34">
        <f t="shared" si="29"/>
        <v>0.9</v>
      </c>
      <c r="H209" s="36">
        <f t="shared" si="29"/>
        <v>0.8</v>
      </c>
      <c r="I209" s="33">
        <f t="shared" si="28"/>
        <v>88.8888888888889</v>
      </c>
      <c r="J209" s="3"/>
    </row>
    <row r="210" spans="1:10" s="17" customFormat="1" ht="38.25">
      <c r="A210" s="6" t="s">
        <v>191</v>
      </c>
      <c r="B210" s="54" t="s">
        <v>1095</v>
      </c>
      <c r="C210" s="55" t="s">
        <v>798</v>
      </c>
      <c r="D210" s="55" t="s">
        <v>1092</v>
      </c>
      <c r="E210" s="55" t="s">
        <v>59</v>
      </c>
      <c r="F210" s="55" t="s">
        <v>1476</v>
      </c>
      <c r="G210" s="34">
        <v>0.9</v>
      </c>
      <c r="H210" s="36">
        <v>0.8</v>
      </c>
      <c r="I210" s="33">
        <f t="shared" si="28"/>
        <v>88.8888888888889</v>
      </c>
      <c r="J210" s="3"/>
    </row>
    <row r="211" spans="1:10" s="17" customFormat="1" ht="102">
      <c r="A211" s="6" t="s">
        <v>192</v>
      </c>
      <c r="B211" s="51" t="s">
        <v>1135</v>
      </c>
      <c r="C211" s="55" t="s">
        <v>798</v>
      </c>
      <c r="D211" s="55" t="s">
        <v>1136</v>
      </c>
      <c r="E211" s="55"/>
      <c r="F211" s="55">
        <f aca="true" t="shared" si="30" ref="F211:H212">SUM(F212)</f>
        <v>0</v>
      </c>
      <c r="G211" s="34">
        <f t="shared" si="30"/>
        <v>15.5</v>
      </c>
      <c r="H211" s="34">
        <f t="shared" si="30"/>
        <v>14.7</v>
      </c>
      <c r="I211" s="33">
        <f t="shared" si="28"/>
        <v>94.83870967741936</v>
      </c>
      <c r="J211" s="3"/>
    </row>
    <row r="212" spans="1:10" s="17" customFormat="1" ht="12.75">
      <c r="A212" s="6" t="s">
        <v>193</v>
      </c>
      <c r="B212" s="54" t="s">
        <v>718</v>
      </c>
      <c r="C212" s="55" t="s">
        <v>798</v>
      </c>
      <c r="D212" s="55" t="s">
        <v>1136</v>
      </c>
      <c r="E212" s="55" t="s">
        <v>721</v>
      </c>
      <c r="F212" s="55">
        <f t="shared" si="30"/>
        <v>0</v>
      </c>
      <c r="G212" s="34">
        <f t="shared" si="30"/>
        <v>15.5</v>
      </c>
      <c r="H212" s="34">
        <f t="shared" si="30"/>
        <v>14.7</v>
      </c>
      <c r="I212" s="33">
        <f t="shared" si="28"/>
        <v>94.83870967741936</v>
      </c>
      <c r="J212" s="3"/>
    </row>
    <row r="213" spans="1:10" s="17" customFormat="1" ht="38.25">
      <c r="A213" s="6" t="s">
        <v>265</v>
      </c>
      <c r="B213" s="54" t="s">
        <v>1095</v>
      </c>
      <c r="C213" s="55" t="s">
        <v>798</v>
      </c>
      <c r="D213" s="55" t="s">
        <v>1136</v>
      </c>
      <c r="E213" s="55" t="s">
        <v>59</v>
      </c>
      <c r="F213" s="55" t="s">
        <v>1476</v>
      </c>
      <c r="G213" s="34">
        <v>15.5</v>
      </c>
      <c r="H213" s="36">
        <v>14.7</v>
      </c>
      <c r="I213" s="33">
        <f t="shared" si="28"/>
        <v>94.83870967741936</v>
      </c>
      <c r="J213" s="3"/>
    </row>
    <row r="214" spans="1:10" s="17" customFormat="1" ht="25.5">
      <c r="A214" s="6" t="s">
        <v>266</v>
      </c>
      <c r="B214" s="57" t="s">
        <v>801</v>
      </c>
      <c r="C214" s="55" t="s">
        <v>798</v>
      </c>
      <c r="D214" s="55" t="s">
        <v>804</v>
      </c>
      <c r="E214" s="55"/>
      <c r="F214" s="55">
        <f>SUM(F215)</f>
        <v>1462.7</v>
      </c>
      <c r="G214" s="50">
        <f>SUM(G215)</f>
        <v>1458.3</v>
      </c>
      <c r="H214" s="27">
        <f>SUM(H215)</f>
        <v>1381.9</v>
      </c>
      <c r="I214" s="33">
        <f t="shared" si="28"/>
        <v>94.76102310909964</v>
      </c>
      <c r="J214" s="3"/>
    </row>
    <row r="215" spans="1:10" s="17" customFormat="1" ht="127.5">
      <c r="A215" s="6" t="s">
        <v>267</v>
      </c>
      <c r="B215" s="68" t="s">
        <v>802</v>
      </c>
      <c r="C215" s="55" t="s">
        <v>798</v>
      </c>
      <c r="D215" s="55" t="s">
        <v>805</v>
      </c>
      <c r="E215" s="55"/>
      <c r="F215" s="55">
        <f>SUM(F216+F218)</f>
        <v>1462.7</v>
      </c>
      <c r="G215" s="50">
        <f>SUM(G216+G218)</f>
        <v>1458.3</v>
      </c>
      <c r="H215" s="27">
        <f>SUM(H216+H218)</f>
        <v>1381.9</v>
      </c>
      <c r="I215" s="33">
        <f t="shared" si="28"/>
        <v>94.76102310909964</v>
      </c>
      <c r="J215" s="3"/>
    </row>
    <row r="216" spans="1:10" s="17" customFormat="1" ht="51">
      <c r="A216" s="6" t="s">
        <v>268</v>
      </c>
      <c r="B216" s="57" t="s">
        <v>693</v>
      </c>
      <c r="C216" s="55" t="s">
        <v>798</v>
      </c>
      <c r="D216" s="55" t="s">
        <v>805</v>
      </c>
      <c r="E216" s="55" t="s">
        <v>690</v>
      </c>
      <c r="F216" s="55">
        <f>SUM(F217)</f>
        <v>1250.8</v>
      </c>
      <c r="G216" s="50">
        <f>SUM(G217)</f>
        <v>1250.8</v>
      </c>
      <c r="H216" s="27">
        <f>SUM(H217)</f>
        <v>1174.4</v>
      </c>
      <c r="I216" s="33">
        <f t="shared" si="28"/>
        <v>93.89190917812601</v>
      </c>
      <c r="J216" s="3"/>
    </row>
    <row r="217" spans="1:10" s="17" customFormat="1" ht="25.5">
      <c r="A217" s="6" t="s">
        <v>194</v>
      </c>
      <c r="B217" s="57" t="s">
        <v>754</v>
      </c>
      <c r="C217" s="55" t="s">
        <v>798</v>
      </c>
      <c r="D217" s="55" t="s">
        <v>805</v>
      </c>
      <c r="E217" s="55" t="s">
        <v>691</v>
      </c>
      <c r="F217" s="55">
        <v>1250.8</v>
      </c>
      <c r="G217" s="50">
        <v>1250.8</v>
      </c>
      <c r="H217" s="27">
        <v>1174.4</v>
      </c>
      <c r="I217" s="33">
        <f t="shared" si="28"/>
        <v>93.89190917812601</v>
      </c>
      <c r="J217" s="3"/>
    </row>
    <row r="218" spans="1:10" s="17" customFormat="1" ht="25.5">
      <c r="A218" s="6" t="s">
        <v>195</v>
      </c>
      <c r="B218" s="51" t="s">
        <v>651</v>
      </c>
      <c r="C218" s="55" t="s">
        <v>798</v>
      </c>
      <c r="D218" s="55" t="s">
        <v>805</v>
      </c>
      <c r="E218" s="55" t="s">
        <v>642</v>
      </c>
      <c r="F218" s="55" t="s">
        <v>1490</v>
      </c>
      <c r="G218" s="50">
        <f>SUM(G219)</f>
        <v>207.5</v>
      </c>
      <c r="H218" s="27">
        <f>SUM(H219)</f>
        <v>207.5</v>
      </c>
      <c r="I218" s="33">
        <f t="shared" si="28"/>
        <v>100</v>
      </c>
      <c r="J218" s="3"/>
    </row>
    <row r="219" spans="1:10" s="17" customFormat="1" ht="25.5">
      <c r="A219" s="6" t="s">
        <v>196</v>
      </c>
      <c r="B219" s="51" t="s">
        <v>652</v>
      </c>
      <c r="C219" s="55" t="s">
        <v>798</v>
      </c>
      <c r="D219" s="55" t="s">
        <v>805</v>
      </c>
      <c r="E219" s="55" t="s">
        <v>635</v>
      </c>
      <c r="F219" s="55" t="s">
        <v>1490</v>
      </c>
      <c r="G219" s="50">
        <v>207.5</v>
      </c>
      <c r="H219" s="27">
        <v>207.5</v>
      </c>
      <c r="I219" s="33">
        <f t="shared" si="28"/>
        <v>100</v>
      </c>
      <c r="J219" s="3"/>
    </row>
    <row r="220" spans="1:10" s="17" customFormat="1" ht="12.75">
      <c r="A220" s="6" t="s">
        <v>197</v>
      </c>
      <c r="B220" s="57" t="s">
        <v>37</v>
      </c>
      <c r="C220" s="55" t="s">
        <v>58</v>
      </c>
      <c r="D220" s="55" t="s">
        <v>666</v>
      </c>
      <c r="E220" s="55" t="s">
        <v>666</v>
      </c>
      <c r="F220" s="55">
        <f>F221</f>
        <v>8300.8</v>
      </c>
      <c r="G220" s="50">
        <f>G221</f>
        <v>8183.1</v>
      </c>
      <c r="H220" s="28">
        <f>H221</f>
        <v>7983.1</v>
      </c>
      <c r="I220" s="33">
        <f t="shared" si="28"/>
        <v>97.55593845853039</v>
      </c>
      <c r="J220" s="3"/>
    </row>
    <row r="221" spans="1:10" s="17" customFormat="1" ht="12.75">
      <c r="A221" s="6" t="s">
        <v>198</v>
      </c>
      <c r="B221" s="54" t="s">
        <v>1253</v>
      </c>
      <c r="C221" s="55" t="s">
        <v>58</v>
      </c>
      <c r="D221" s="55" t="s">
        <v>806</v>
      </c>
      <c r="E221" s="55"/>
      <c r="F221" s="55">
        <f>F222+F226</f>
        <v>8300.8</v>
      </c>
      <c r="G221" s="50">
        <f>G222+G226</f>
        <v>8183.1</v>
      </c>
      <c r="H221" s="28">
        <f>H222+H226</f>
        <v>7983.1</v>
      </c>
      <c r="I221" s="33">
        <f t="shared" si="28"/>
        <v>97.55593845853039</v>
      </c>
      <c r="J221" s="3"/>
    </row>
    <row r="222" spans="1:10" s="17" customFormat="1" ht="12.75">
      <c r="A222" s="6" t="s">
        <v>199</v>
      </c>
      <c r="B222" s="54" t="s">
        <v>1252</v>
      </c>
      <c r="C222" s="55" t="s">
        <v>58</v>
      </c>
      <c r="D222" s="55" t="s">
        <v>807</v>
      </c>
      <c r="E222" s="55"/>
      <c r="F222" s="55">
        <f aca="true" t="shared" si="31" ref="F222:H224">F223</f>
        <v>8097.8</v>
      </c>
      <c r="G222" s="50">
        <f t="shared" si="31"/>
        <v>8097.8</v>
      </c>
      <c r="H222" s="28">
        <f t="shared" si="31"/>
        <v>7929.1</v>
      </c>
      <c r="I222" s="33">
        <f t="shared" si="28"/>
        <v>97.91671812097114</v>
      </c>
      <c r="J222" s="3"/>
    </row>
    <row r="223" spans="1:10" s="17" customFormat="1" ht="102">
      <c r="A223" s="6" t="s">
        <v>200</v>
      </c>
      <c r="B223" s="51" t="s">
        <v>633</v>
      </c>
      <c r="C223" s="55" t="s">
        <v>58</v>
      </c>
      <c r="D223" s="55" t="s">
        <v>808</v>
      </c>
      <c r="E223" s="55"/>
      <c r="F223" s="55">
        <f t="shared" si="31"/>
        <v>8097.8</v>
      </c>
      <c r="G223" s="50">
        <f t="shared" si="31"/>
        <v>8097.8</v>
      </c>
      <c r="H223" s="28">
        <f t="shared" si="31"/>
        <v>7929.1</v>
      </c>
      <c r="I223" s="33">
        <f t="shared" si="28"/>
        <v>97.91671812097114</v>
      </c>
      <c r="J223" s="3"/>
    </row>
    <row r="224" spans="1:10" s="17" customFormat="1" ht="12.75">
      <c r="A224" s="6" t="s">
        <v>201</v>
      </c>
      <c r="B224" s="54" t="s">
        <v>718</v>
      </c>
      <c r="C224" s="55" t="s">
        <v>58</v>
      </c>
      <c r="D224" s="55" t="s">
        <v>808</v>
      </c>
      <c r="E224" s="55" t="s">
        <v>721</v>
      </c>
      <c r="F224" s="55">
        <f t="shared" si="31"/>
        <v>8097.8</v>
      </c>
      <c r="G224" s="50">
        <f t="shared" si="31"/>
        <v>8097.8</v>
      </c>
      <c r="H224" s="28">
        <f t="shared" si="31"/>
        <v>7929.1</v>
      </c>
      <c r="I224" s="33">
        <f t="shared" si="28"/>
        <v>97.91671812097114</v>
      </c>
      <c r="J224" s="3"/>
    </row>
    <row r="225" spans="1:10" s="17" customFormat="1" ht="38.25">
      <c r="A225" s="6" t="s">
        <v>984</v>
      </c>
      <c r="B225" s="54" t="s">
        <v>634</v>
      </c>
      <c r="C225" s="55" t="s">
        <v>58</v>
      </c>
      <c r="D225" s="55" t="s">
        <v>808</v>
      </c>
      <c r="E225" s="55" t="s">
        <v>59</v>
      </c>
      <c r="F225" s="55">
        <v>8097.8</v>
      </c>
      <c r="G225" s="50">
        <v>8097.8</v>
      </c>
      <c r="H225" s="28">
        <v>7929.1</v>
      </c>
      <c r="I225" s="33">
        <f t="shared" si="28"/>
        <v>97.91671812097114</v>
      </c>
      <c r="J225" s="3"/>
    </row>
    <row r="226" spans="1:10" s="18" customFormat="1" ht="12.75">
      <c r="A226" s="6" t="s">
        <v>985</v>
      </c>
      <c r="B226" s="54" t="s">
        <v>1089</v>
      </c>
      <c r="C226" s="55" t="s">
        <v>58</v>
      </c>
      <c r="D226" s="55" t="s">
        <v>809</v>
      </c>
      <c r="E226" s="55"/>
      <c r="F226" s="55" t="str">
        <f aca="true" t="shared" si="32" ref="F226:H228">F227</f>
        <v>203</v>
      </c>
      <c r="G226" s="50">
        <f t="shared" si="32"/>
        <v>85.3</v>
      </c>
      <c r="H226" s="28">
        <f t="shared" si="32"/>
        <v>54</v>
      </c>
      <c r="I226" s="33">
        <f t="shared" si="28"/>
        <v>63.305978898007034</v>
      </c>
      <c r="J226" s="4"/>
    </row>
    <row r="227" spans="1:10" s="16" customFormat="1" ht="51">
      <c r="A227" s="6" t="s">
        <v>986</v>
      </c>
      <c r="B227" s="51" t="s">
        <v>700</v>
      </c>
      <c r="C227" s="55" t="s">
        <v>58</v>
      </c>
      <c r="D227" s="55" t="s">
        <v>810</v>
      </c>
      <c r="E227" s="55"/>
      <c r="F227" s="55" t="str">
        <f t="shared" si="32"/>
        <v>203</v>
      </c>
      <c r="G227" s="50">
        <f t="shared" si="32"/>
        <v>85.3</v>
      </c>
      <c r="H227" s="28">
        <f t="shared" si="32"/>
        <v>54</v>
      </c>
      <c r="I227" s="33">
        <f t="shared" si="28"/>
        <v>63.305978898007034</v>
      </c>
      <c r="J227" s="5"/>
    </row>
    <row r="228" spans="1:10" s="17" customFormat="1" ht="25.5">
      <c r="A228" s="6" t="s">
        <v>987</v>
      </c>
      <c r="B228" s="51" t="s">
        <v>651</v>
      </c>
      <c r="C228" s="55" t="s">
        <v>58</v>
      </c>
      <c r="D228" s="55" t="s">
        <v>810</v>
      </c>
      <c r="E228" s="55" t="s">
        <v>642</v>
      </c>
      <c r="F228" s="55" t="str">
        <f t="shared" si="32"/>
        <v>203</v>
      </c>
      <c r="G228" s="50">
        <f t="shared" si="32"/>
        <v>85.3</v>
      </c>
      <c r="H228" s="28">
        <f t="shared" si="32"/>
        <v>54</v>
      </c>
      <c r="I228" s="33">
        <f t="shared" si="28"/>
        <v>63.305978898007034</v>
      </c>
      <c r="J228" s="3"/>
    </row>
    <row r="229" spans="1:10" s="17" customFormat="1" ht="25.5">
      <c r="A229" s="6" t="s">
        <v>988</v>
      </c>
      <c r="B229" s="51" t="s">
        <v>652</v>
      </c>
      <c r="C229" s="55" t="s">
        <v>58</v>
      </c>
      <c r="D229" s="55" t="s">
        <v>810</v>
      </c>
      <c r="E229" s="55" t="s">
        <v>635</v>
      </c>
      <c r="F229" s="55" t="s">
        <v>190</v>
      </c>
      <c r="G229" s="50">
        <v>85.3</v>
      </c>
      <c r="H229" s="28">
        <v>54</v>
      </c>
      <c r="I229" s="33">
        <f t="shared" si="28"/>
        <v>63.305978898007034</v>
      </c>
      <c r="J229" s="41"/>
    </row>
    <row r="230" spans="1:10" s="17" customFormat="1" ht="12.75">
      <c r="A230" s="6" t="s">
        <v>989</v>
      </c>
      <c r="B230" s="57" t="s">
        <v>1082</v>
      </c>
      <c r="C230" s="55" t="s">
        <v>1083</v>
      </c>
      <c r="D230" s="55"/>
      <c r="E230" s="55"/>
      <c r="F230" s="55">
        <f>SUM(F231)</f>
        <v>0</v>
      </c>
      <c r="G230" s="34">
        <f>SUM(G231)</f>
        <v>8412.3</v>
      </c>
      <c r="H230" s="34">
        <f>SUM(H231)</f>
        <v>8411.3</v>
      </c>
      <c r="I230" s="33">
        <f t="shared" si="28"/>
        <v>99.98811264457996</v>
      </c>
      <c r="J230" s="44"/>
    </row>
    <row r="231" spans="1:10" s="17" customFormat="1" ht="25.5">
      <c r="A231" s="6" t="s">
        <v>990</v>
      </c>
      <c r="B231" s="57" t="s">
        <v>1084</v>
      </c>
      <c r="C231" s="55" t="s">
        <v>1083</v>
      </c>
      <c r="D231" s="55" t="s">
        <v>806</v>
      </c>
      <c r="E231" s="55"/>
      <c r="F231" s="55">
        <f>SUM(F232+F236)</f>
        <v>0</v>
      </c>
      <c r="G231" s="34">
        <f>SUM(G232+G236)</f>
        <v>8412.3</v>
      </c>
      <c r="H231" s="34">
        <f>SUM(H232+H236)</f>
        <v>8411.3</v>
      </c>
      <c r="I231" s="33">
        <f t="shared" si="28"/>
        <v>99.98811264457996</v>
      </c>
      <c r="J231" s="42"/>
    </row>
    <row r="232" spans="1:10" s="17" customFormat="1" ht="12.75">
      <c r="A232" s="6" t="s">
        <v>991</v>
      </c>
      <c r="B232" s="57" t="s">
        <v>1085</v>
      </c>
      <c r="C232" s="55" t="s">
        <v>1083</v>
      </c>
      <c r="D232" s="55" t="s">
        <v>1086</v>
      </c>
      <c r="E232" s="55"/>
      <c r="F232" s="55">
        <f aca="true" t="shared" si="33" ref="F232:H234">SUM(F233)</f>
        <v>0</v>
      </c>
      <c r="G232" s="34">
        <f t="shared" si="33"/>
        <v>8179.5</v>
      </c>
      <c r="H232" s="34">
        <f t="shared" si="33"/>
        <v>8178.5</v>
      </c>
      <c r="I232" s="33">
        <f t="shared" si="28"/>
        <v>99.98777431383337</v>
      </c>
      <c r="J232" s="42"/>
    </row>
    <row r="233" spans="1:10" s="17" customFormat="1" ht="76.5">
      <c r="A233" s="6" t="s">
        <v>992</v>
      </c>
      <c r="B233" s="67" t="s">
        <v>1087</v>
      </c>
      <c r="C233" s="55" t="s">
        <v>1083</v>
      </c>
      <c r="D233" s="55" t="s">
        <v>1088</v>
      </c>
      <c r="E233" s="55"/>
      <c r="F233" s="55">
        <f t="shared" si="33"/>
        <v>0</v>
      </c>
      <c r="G233" s="34">
        <f t="shared" si="33"/>
        <v>8179.5</v>
      </c>
      <c r="H233" s="34">
        <f t="shared" si="33"/>
        <v>8178.5</v>
      </c>
      <c r="I233" s="33">
        <f t="shared" si="28"/>
        <v>99.98777431383337</v>
      </c>
      <c r="J233" s="42"/>
    </row>
    <row r="234" spans="1:10" s="17" customFormat="1" ht="12.75">
      <c r="A234" s="6" t="s">
        <v>993</v>
      </c>
      <c r="B234" s="57" t="s">
        <v>646</v>
      </c>
      <c r="C234" s="55" t="s">
        <v>1083</v>
      </c>
      <c r="D234" s="55" t="s">
        <v>1088</v>
      </c>
      <c r="E234" s="55" t="s">
        <v>654</v>
      </c>
      <c r="F234" s="55">
        <f t="shared" si="33"/>
        <v>0</v>
      </c>
      <c r="G234" s="34">
        <f t="shared" si="33"/>
        <v>8179.5</v>
      </c>
      <c r="H234" s="34">
        <f t="shared" si="33"/>
        <v>8178.5</v>
      </c>
      <c r="I234" s="33">
        <f t="shared" si="28"/>
        <v>99.98777431383337</v>
      </c>
      <c r="J234" s="42"/>
    </row>
    <row r="235" spans="1:10" s="17" customFormat="1" ht="12.75">
      <c r="A235" s="6" t="s">
        <v>994</v>
      </c>
      <c r="B235" s="57" t="s">
        <v>586</v>
      </c>
      <c r="C235" s="55" t="s">
        <v>1083</v>
      </c>
      <c r="D235" s="55" t="s">
        <v>1088</v>
      </c>
      <c r="E235" s="55" t="s">
        <v>587</v>
      </c>
      <c r="F235" s="55" t="s">
        <v>1476</v>
      </c>
      <c r="G235" s="34">
        <v>8179.5</v>
      </c>
      <c r="H235" s="34">
        <v>8178.5</v>
      </c>
      <c r="I235" s="33">
        <f t="shared" si="28"/>
        <v>99.98777431383337</v>
      </c>
      <c r="J235" s="42"/>
    </row>
    <row r="236" spans="1:10" s="17" customFormat="1" ht="12.75">
      <c r="A236" s="6" t="s">
        <v>995</v>
      </c>
      <c r="B236" s="57" t="s">
        <v>1089</v>
      </c>
      <c r="C236" s="55" t="s">
        <v>1083</v>
      </c>
      <c r="D236" s="55" t="s">
        <v>809</v>
      </c>
      <c r="E236" s="55"/>
      <c r="F236" s="55">
        <f>SUM(F237)</f>
        <v>0</v>
      </c>
      <c r="G236" s="34">
        <f>SUM(G237)</f>
        <v>232.8</v>
      </c>
      <c r="H236" s="34">
        <f>SUM(H237)</f>
        <v>232.8</v>
      </c>
      <c r="I236" s="33">
        <f t="shared" si="28"/>
        <v>100</v>
      </c>
      <c r="J236" s="42"/>
    </row>
    <row r="237" spans="1:10" s="17" customFormat="1" ht="76.5">
      <c r="A237" s="6" t="s">
        <v>996</v>
      </c>
      <c r="B237" s="68" t="s">
        <v>1090</v>
      </c>
      <c r="C237" s="55" t="s">
        <v>1083</v>
      </c>
      <c r="D237" s="55" t="s">
        <v>1091</v>
      </c>
      <c r="E237" s="55"/>
      <c r="F237" s="55">
        <f aca="true" t="shared" si="34" ref="F237:H238">SUM(F238)</f>
        <v>0</v>
      </c>
      <c r="G237" s="34">
        <f t="shared" si="34"/>
        <v>232.8</v>
      </c>
      <c r="H237" s="34">
        <f t="shared" si="34"/>
        <v>232.8</v>
      </c>
      <c r="I237" s="33">
        <f t="shared" si="28"/>
        <v>100</v>
      </c>
      <c r="J237" s="42"/>
    </row>
    <row r="238" spans="1:10" s="17" customFormat="1" ht="12.75">
      <c r="A238" s="6" t="s">
        <v>997</v>
      </c>
      <c r="B238" s="57" t="s">
        <v>646</v>
      </c>
      <c r="C238" s="55" t="s">
        <v>1083</v>
      </c>
      <c r="D238" s="55" t="s">
        <v>1091</v>
      </c>
      <c r="E238" s="55" t="s">
        <v>654</v>
      </c>
      <c r="F238" s="55">
        <f t="shared" si="34"/>
        <v>0</v>
      </c>
      <c r="G238" s="34">
        <f t="shared" si="34"/>
        <v>232.8</v>
      </c>
      <c r="H238" s="34">
        <f t="shared" si="34"/>
        <v>232.8</v>
      </c>
      <c r="I238" s="33">
        <f t="shared" si="28"/>
        <v>100</v>
      </c>
      <c r="J238" s="42"/>
    </row>
    <row r="239" spans="1:10" s="17" customFormat="1" ht="12.75">
      <c r="A239" s="6" t="s">
        <v>998</v>
      </c>
      <c r="B239" s="57" t="s">
        <v>586</v>
      </c>
      <c r="C239" s="55" t="s">
        <v>1083</v>
      </c>
      <c r="D239" s="55" t="s">
        <v>1091</v>
      </c>
      <c r="E239" s="55" t="s">
        <v>587</v>
      </c>
      <c r="F239" s="55" t="s">
        <v>1476</v>
      </c>
      <c r="G239" s="34">
        <v>232.8</v>
      </c>
      <c r="H239" s="34">
        <v>232.8</v>
      </c>
      <c r="I239" s="33">
        <f t="shared" si="28"/>
        <v>100</v>
      </c>
      <c r="J239" s="42"/>
    </row>
    <row r="240" spans="1:10" s="17" customFormat="1" ht="12.75">
      <c r="A240" s="6" t="s">
        <v>999</v>
      </c>
      <c r="B240" s="57" t="s">
        <v>60</v>
      </c>
      <c r="C240" s="55" t="s">
        <v>61</v>
      </c>
      <c r="D240" s="56"/>
      <c r="E240" s="55"/>
      <c r="F240" s="55">
        <f>F241+F261+F277+F269</f>
        <v>673.4</v>
      </c>
      <c r="G240" s="50">
        <f>G241+G261+G277+G269</f>
        <v>1780.3</v>
      </c>
      <c r="H240" s="50">
        <f>H241+H261+H277+H269</f>
        <v>1500.5</v>
      </c>
      <c r="I240" s="33">
        <f t="shared" si="28"/>
        <v>84.28354771667696</v>
      </c>
      <c r="J240" s="41"/>
    </row>
    <row r="241" spans="1:10" s="17" customFormat="1" ht="25.5">
      <c r="A241" s="6" t="s">
        <v>1000</v>
      </c>
      <c r="B241" s="51" t="s">
        <v>1254</v>
      </c>
      <c r="C241" s="55" t="s">
        <v>61</v>
      </c>
      <c r="D241" s="55" t="s">
        <v>811</v>
      </c>
      <c r="E241" s="55"/>
      <c r="F241" s="55">
        <f>F242</f>
        <v>80</v>
      </c>
      <c r="G241" s="50">
        <f>G242</f>
        <v>287.9</v>
      </c>
      <c r="H241" s="50">
        <f>H242</f>
        <v>52.5</v>
      </c>
      <c r="I241" s="33">
        <f t="shared" si="28"/>
        <v>18.23549843695728</v>
      </c>
      <c r="J241" s="41"/>
    </row>
    <row r="242" spans="1:10" s="17" customFormat="1" ht="25.5">
      <c r="A242" s="6" t="s">
        <v>1001</v>
      </c>
      <c r="B242" s="51" t="s">
        <v>74</v>
      </c>
      <c r="C242" s="55" t="s">
        <v>61</v>
      </c>
      <c r="D242" s="55" t="s">
        <v>812</v>
      </c>
      <c r="E242" s="55"/>
      <c r="F242" s="55">
        <f>F243+F246+F249+F252+F255+F258</f>
        <v>80</v>
      </c>
      <c r="G242" s="50">
        <f>G243+G246+G249+G252+G255+G258</f>
        <v>287.9</v>
      </c>
      <c r="H242" s="50">
        <f>H243+H246+H249+H252+H255+H258</f>
        <v>52.5</v>
      </c>
      <c r="I242" s="33">
        <f t="shared" si="28"/>
        <v>18.23549843695728</v>
      </c>
      <c r="J242" s="3"/>
    </row>
    <row r="243" spans="1:10" s="17" customFormat="1" ht="102">
      <c r="A243" s="6" t="s">
        <v>1002</v>
      </c>
      <c r="B243" s="51" t="s">
        <v>75</v>
      </c>
      <c r="C243" s="55" t="s">
        <v>61</v>
      </c>
      <c r="D243" s="55" t="s">
        <v>813</v>
      </c>
      <c r="E243" s="55"/>
      <c r="F243" s="55" t="str">
        <f aca="true" t="shared" si="35" ref="F243:H244">F244</f>
        <v>20,0</v>
      </c>
      <c r="G243" s="50">
        <f t="shared" si="35"/>
        <v>35.4</v>
      </c>
      <c r="H243" s="28">
        <f t="shared" si="35"/>
        <v>0</v>
      </c>
      <c r="I243" s="33">
        <f t="shared" si="28"/>
        <v>0</v>
      </c>
      <c r="J243" s="3"/>
    </row>
    <row r="244" spans="1:10" s="17" customFormat="1" ht="12.75">
      <c r="A244" s="6" t="s">
        <v>1003</v>
      </c>
      <c r="B244" s="57" t="s">
        <v>718</v>
      </c>
      <c r="C244" s="55" t="s">
        <v>61</v>
      </c>
      <c r="D244" s="55" t="s">
        <v>813</v>
      </c>
      <c r="E244" s="55" t="s">
        <v>721</v>
      </c>
      <c r="F244" s="55" t="str">
        <f t="shared" si="35"/>
        <v>20,0</v>
      </c>
      <c r="G244" s="50">
        <f t="shared" si="35"/>
        <v>35.4</v>
      </c>
      <c r="H244" s="28">
        <f t="shared" si="35"/>
        <v>0</v>
      </c>
      <c r="I244" s="33">
        <f t="shared" si="28"/>
        <v>0</v>
      </c>
      <c r="J244" s="3"/>
    </row>
    <row r="245" spans="1:10" s="17" customFormat="1" ht="38.25">
      <c r="A245" s="6" t="s">
        <v>1004</v>
      </c>
      <c r="B245" s="54" t="s">
        <v>634</v>
      </c>
      <c r="C245" s="55" t="s">
        <v>61</v>
      </c>
      <c r="D245" s="55" t="s">
        <v>813</v>
      </c>
      <c r="E245" s="55" t="s">
        <v>59</v>
      </c>
      <c r="F245" s="55" t="s">
        <v>1497</v>
      </c>
      <c r="G245" s="50">
        <v>35.4</v>
      </c>
      <c r="H245" s="28">
        <v>0</v>
      </c>
      <c r="I245" s="33">
        <f t="shared" si="28"/>
        <v>0</v>
      </c>
      <c r="J245" s="3"/>
    </row>
    <row r="246" spans="1:10" s="17" customFormat="1" ht="89.25">
      <c r="A246" s="6" t="s">
        <v>635</v>
      </c>
      <c r="B246" s="51" t="s">
        <v>695</v>
      </c>
      <c r="C246" s="55" t="s">
        <v>61</v>
      </c>
      <c r="D246" s="55" t="s">
        <v>814</v>
      </c>
      <c r="E246" s="55"/>
      <c r="F246" s="55" t="str">
        <f aca="true" t="shared" si="36" ref="F246:H247">F247</f>
        <v>15,0</v>
      </c>
      <c r="G246" s="50">
        <f t="shared" si="36"/>
        <v>0</v>
      </c>
      <c r="H246" s="28">
        <f t="shared" si="36"/>
        <v>0</v>
      </c>
      <c r="I246" s="33">
        <v>0</v>
      </c>
      <c r="J246" s="3"/>
    </row>
    <row r="247" spans="1:10" s="17" customFormat="1" ht="12.75">
      <c r="A247" s="6" t="s">
        <v>1005</v>
      </c>
      <c r="B247" s="57" t="s">
        <v>718</v>
      </c>
      <c r="C247" s="55" t="s">
        <v>61</v>
      </c>
      <c r="D247" s="55" t="s">
        <v>814</v>
      </c>
      <c r="E247" s="55" t="s">
        <v>721</v>
      </c>
      <c r="F247" s="55" t="s">
        <v>1496</v>
      </c>
      <c r="G247" s="50">
        <v>0</v>
      </c>
      <c r="H247" s="28">
        <f t="shared" si="36"/>
        <v>0</v>
      </c>
      <c r="I247" s="33">
        <v>0</v>
      </c>
      <c r="J247" s="3"/>
    </row>
    <row r="248" spans="1:10" s="17" customFormat="1" ht="38.25">
      <c r="A248" s="6" t="s">
        <v>1006</v>
      </c>
      <c r="B248" s="54" t="s">
        <v>634</v>
      </c>
      <c r="C248" s="55" t="s">
        <v>61</v>
      </c>
      <c r="D248" s="55" t="s">
        <v>814</v>
      </c>
      <c r="E248" s="55" t="s">
        <v>59</v>
      </c>
      <c r="F248" s="55" t="s">
        <v>1496</v>
      </c>
      <c r="G248" s="50">
        <v>0</v>
      </c>
      <c r="H248" s="28">
        <v>0</v>
      </c>
      <c r="I248" s="33">
        <v>0</v>
      </c>
      <c r="J248" s="3"/>
    </row>
    <row r="249" spans="1:10" s="17" customFormat="1" ht="76.5">
      <c r="A249" s="6" t="s">
        <v>1007</v>
      </c>
      <c r="B249" s="51" t="s">
        <v>696</v>
      </c>
      <c r="C249" s="55" t="s">
        <v>61</v>
      </c>
      <c r="D249" s="55" t="s">
        <v>815</v>
      </c>
      <c r="E249" s="55"/>
      <c r="F249" s="55" t="str">
        <f aca="true" t="shared" si="37" ref="F249:H250">F250</f>
        <v>30,0</v>
      </c>
      <c r="G249" s="50">
        <f t="shared" si="37"/>
        <v>52.5</v>
      </c>
      <c r="H249" s="28">
        <f t="shared" si="37"/>
        <v>52.5</v>
      </c>
      <c r="I249" s="33">
        <f t="shared" si="28"/>
        <v>100</v>
      </c>
      <c r="J249" s="3"/>
    </row>
    <row r="250" spans="1:10" s="17" customFormat="1" ht="12.75">
      <c r="A250" s="6" t="s">
        <v>1008</v>
      </c>
      <c r="B250" s="57" t="s">
        <v>718</v>
      </c>
      <c r="C250" s="55" t="s">
        <v>61</v>
      </c>
      <c r="D250" s="55" t="s">
        <v>815</v>
      </c>
      <c r="E250" s="55" t="s">
        <v>721</v>
      </c>
      <c r="F250" s="55" t="str">
        <f t="shared" si="37"/>
        <v>30,0</v>
      </c>
      <c r="G250" s="50">
        <f t="shared" si="37"/>
        <v>52.5</v>
      </c>
      <c r="H250" s="28">
        <f t="shared" si="37"/>
        <v>52.5</v>
      </c>
      <c r="I250" s="33">
        <f t="shared" si="28"/>
        <v>100</v>
      </c>
      <c r="J250" s="3"/>
    </row>
    <row r="251" spans="1:10" s="17" customFormat="1" ht="38.25">
      <c r="A251" s="6" t="s">
        <v>1009</v>
      </c>
      <c r="B251" s="54" t="s">
        <v>634</v>
      </c>
      <c r="C251" s="55" t="s">
        <v>61</v>
      </c>
      <c r="D251" s="55" t="s">
        <v>815</v>
      </c>
      <c r="E251" s="55" t="s">
        <v>59</v>
      </c>
      <c r="F251" s="55" t="s">
        <v>1492</v>
      </c>
      <c r="G251" s="50">
        <v>52.5</v>
      </c>
      <c r="H251" s="28">
        <v>52.5</v>
      </c>
      <c r="I251" s="33">
        <f t="shared" si="28"/>
        <v>100</v>
      </c>
      <c r="J251" s="3"/>
    </row>
    <row r="252" spans="1:10" s="17" customFormat="1" ht="114.75">
      <c r="A252" s="6" t="s">
        <v>1010</v>
      </c>
      <c r="B252" s="51" t="s">
        <v>697</v>
      </c>
      <c r="C252" s="55" t="s">
        <v>61</v>
      </c>
      <c r="D252" s="55" t="s">
        <v>816</v>
      </c>
      <c r="E252" s="55"/>
      <c r="F252" s="55" t="str">
        <f aca="true" t="shared" si="38" ref="F252:H255">F253</f>
        <v>5,0</v>
      </c>
      <c r="G252" s="50">
        <f t="shared" si="38"/>
        <v>0</v>
      </c>
      <c r="H252" s="28">
        <f t="shared" si="38"/>
        <v>0</v>
      </c>
      <c r="I252" s="33">
        <v>0</v>
      </c>
      <c r="J252" s="3"/>
    </row>
    <row r="253" spans="1:10" s="17" customFormat="1" ht="25.5">
      <c r="A253" s="6" t="s">
        <v>1011</v>
      </c>
      <c r="B253" s="51" t="s">
        <v>651</v>
      </c>
      <c r="C253" s="55" t="s">
        <v>61</v>
      </c>
      <c r="D253" s="55" t="s">
        <v>816</v>
      </c>
      <c r="E253" s="55" t="s">
        <v>642</v>
      </c>
      <c r="F253" s="55" t="str">
        <f t="shared" si="38"/>
        <v>5,0</v>
      </c>
      <c r="G253" s="50">
        <f t="shared" si="38"/>
        <v>0</v>
      </c>
      <c r="H253" s="28">
        <f t="shared" si="38"/>
        <v>0</v>
      </c>
      <c r="I253" s="33">
        <v>0</v>
      </c>
      <c r="J253" s="3"/>
    </row>
    <row r="254" spans="1:10" s="17" customFormat="1" ht="25.5">
      <c r="A254" s="6" t="s">
        <v>1012</v>
      </c>
      <c r="B254" s="51" t="s">
        <v>652</v>
      </c>
      <c r="C254" s="55" t="s">
        <v>61</v>
      </c>
      <c r="D254" s="55" t="s">
        <v>816</v>
      </c>
      <c r="E254" s="55" t="s">
        <v>635</v>
      </c>
      <c r="F254" s="55" t="s">
        <v>1495</v>
      </c>
      <c r="G254" s="50">
        <v>0</v>
      </c>
      <c r="H254" s="28">
        <v>0</v>
      </c>
      <c r="I254" s="33">
        <v>0</v>
      </c>
      <c r="J254" s="3"/>
    </row>
    <row r="255" spans="1:10" s="17" customFormat="1" ht="89.25">
      <c r="A255" s="6" t="s">
        <v>1013</v>
      </c>
      <c r="B255" s="51" t="s">
        <v>818</v>
      </c>
      <c r="C255" s="55" t="s">
        <v>61</v>
      </c>
      <c r="D255" s="55" t="s">
        <v>817</v>
      </c>
      <c r="E255" s="55"/>
      <c r="F255" s="55" t="str">
        <f t="shared" si="38"/>
        <v>10,0</v>
      </c>
      <c r="G255" s="50">
        <f t="shared" si="38"/>
        <v>0</v>
      </c>
      <c r="H255" s="27">
        <f t="shared" si="38"/>
        <v>0</v>
      </c>
      <c r="I255" s="33">
        <v>0</v>
      </c>
      <c r="J255" s="3"/>
    </row>
    <row r="256" spans="1:10" s="17" customFormat="1" ht="12.75">
      <c r="A256" s="6" t="s">
        <v>1014</v>
      </c>
      <c r="B256" s="51" t="s">
        <v>718</v>
      </c>
      <c r="C256" s="55" t="s">
        <v>61</v>
      </c>
      <c r="D256" s="55" t="s">
        <v>817</v>
      </c>
      <c r="E256" s="55" t="s">
        <v>721</v>
      </c>
      <c r="F256" s="55" t="str">
        <f>F257</f>
        <v>10,0</v>
      </c>
      <c r="G256" s="50">
        <f>G257</f>
        <v>0</v>
      </c>
      <c r="H256" s="27">
        <f>H257</f>
        <v>0</v>
      </c>
      <c r="I256" s="33">
        <v>0</v>
      </c>
      <c r="J256" s="3"/>
    </row>
    <row r="257" spans="1:10" s="17" customFormat="1" ht="38.25">
      <c r="A257" s="6" t="s">
        <v>431</v>
      </c>
      <c r="B257" s="51" t="s">
        <v>634</v>
      </c>
      <c r="C257" s="55" t="s">
        <v>61</v>
      </c>
      <c r="D257" s="55" t="s">
        <v>817</v>
      </c>
      <c r="E257" s="55" t="s">
        <v>59</v>
      </c>
      <c r="F257" s="55" t="s">
        <v>1493</v>
      </c>
      <c r="G257" s="50">
        <v>0</v>
      </c>
      <c r="H257" s="28">
        <v>0</v>
      </c>
      <c r="I257" s="33">
        <v>0</v>
      </c>
      <c r="J257" s="3"/>
    </row>
    <row r="258" spans="1:10" s="17" customFormat="1" ht="102">
      <c r="A258" s="6" t="s">
        <v>432</v>
      </c>
      <c r="B258" s="49" t="s">
        <v>1310</v>
      </c>
      <c r="C258" s="55" t="s">
        <v>61</v>
      </c>
      <c r="D258" s="55" t="s">
        <v>1309</v>
      </c>
      <c r="E258" s="55"/>
      <c r="F258" s="55" t="str">
        <f aca="true" t="shared" si="39" ref="F258:H259">F259</f>
        <v>0</v>
      </c>
      <c r="G258" s="50">
        <f t="shared" si="39"/>
        <v>200</v>
      </c>
      <c r="H258" s="27">
        <f t="shared" si="39"/>
        <v>0</v>
      </c>
      <c r="I258" s="33">
        <f t="shared" si="28"/>
        <v>0</v>
      </c>
      <c r="J258" s="3"/>
    </row>
    <row r="259" spans="1:10" s="17" customFormat="1" ht="12.75">
      <c r="A259" s="6" t="s">
        <v>269</v>
      </c>
      <c r="B259" s="51" t="s">
        <v>718</v>
      </c>
      <c r="C259" s="55" t="s">
        <v>61</v>
      </c>
      <c r="D259" s="55" t="s">
        <v>1309</v>
      </c>
      <c r="E259" s="55" t="s">
        <v>721</v>
      </c>
      <c r="F259" s="55" t="str">
        <f t="shared" si="39"/>
        <v>0</v>
      </c>
      <c r="G259" s="50">
        <f t="shared" si="39"/>
        <v>200</v>
      </c>
      <c r="H259" s="27">
        <f t="shared" si="39"/>
        <v>0</v>
      </c>
      <c r="I259" s="33">
        <f t="shared" si="28"/>
        <v>0</v>
      </c>
      <c r="J259" s="3"/>
    </row>
    <row r="260" spans="1:10" s="17" customFormat="1" ht="38.25">
      <c r="A260" s="6" t="s">
        <v>270</v>
      </c>
      <c r="B260" s="51" t="s">
        <v>634</v>
      </c>
      <c r="C260" s="55" t="s">
        <v>61</v>
      </c>
      <c r="D260" s="55" t="s">
        <v>1309</v>
      </c>
      <c r="E260" s="55" t="s">
        <v>59</v>
      </c>
      <c r="F260" s="55" t="s">
        <v>1476</v>
      </c>
      <c r="G260" s="50">
        <v>200</v>
      </c>
      <c r="H260" s="28">
        <v>0</v>
      </c>
      <c r="I260" s="33">
        <f t="shared" si="28"/>
        <v>0</v>
      </c>
      <c r="J260" s="3"/>
    </row>
    <row r="261" spans="1:10" s="16" customFormat="1" ht="38.25">
      <c r="A261" s="6" t="s">
        <v>271</v>
      </c>
      <c r="B261" s="51" t="s">
        <v>1255</v>
      </c>
      <c r="C261" s="55" t="s">
        <v>61</v>
      </c>
      <c r="D261" s="55" t="s">
        <v>803</v>
      </c>
      <c r="E261" s="55"/>
      <c r="F261" s="55">
        <f>F262</f>
        <v>553.4</v>
      </c>
      <c r="G261" s="50">
        <f>G262</f>
        <v>552.4</v>
      </c>
      <c r="H261" s="27">
        <f>H262</f>
        <v>533</v>
      </c>
      <c r="I261" s="33">
        <f t="shared" si="28"/>
        <v>96.48805213613323</v>
      </c>
      <c r="J261" s="5"/>
    </row>
    <row r="262" spans="1:10" s="17" customFormat="1" ht="38.25">
      <c r="A262" s="6" t="s">
        <v>433</v>
      </c>
      <c r="B262" s="54" t="s">
        <v>625</v>
      </c>
      <c r="C262" s="55" t="s">
        <v>61</v>
      </c>
      <c r="D262" s="55" t="s">
        <v>819</v>
      </c>
      <c r="E262" s="55"/>
      <c r="F262" s="55">
        <f>F263+F266</f>
        <v>553.4</v>
      </c>
      <c r="G262" s="50">
        <f>G263+G266</f>
        <v>552.4</v>
      </c>
      <c r="H262" s="27">
        <f>H263+H266</f>
        <v>533</v>
      </c>
      <c r="I262" s="33">
        <f t="shared" si="28"/>
        <v>96.48805213613323</v>
      </c>
      <c r="J262" s="3"/>
    </row>
    <row r="263" spans="1:10" s="17" customFormat="1" ht="114.75">
      <c r="A263" s="6" t="s">
        <v>272</v>
      </c>
      <c r="B263" s="51" t="s">
        <v>626</v>
      </c>
      <c r="C263" s="55" t="s">
        <v>61</v>
      </c>
      <c r="D263" s="55" t="s">
        <v>820</v>
      </c>
      <c r="E263" s="55"/>
      <c r="F263" s="55" t="str">
        <f aca="true" t="shared" si="40" ref="F263:H264">F264</f>
        <v>1,1</v>
      </c>
      <c r="G263" s="50">
        <f t="shared" si="40"/>
        <v>0</v>
      </c>
      <c r="H263" s="28">
        <f t="shared" si="40"/>
        <v>0</v>
      </c>
      <c r="I263" s="33">
        <v>0</v>
      </c>
      <c r="J263" s="3"/>
    </row>
    <row r="264" spans="1:10" s="17" customFormat="1" ht="25.5">
      <c r="A264" s="6" t="s">
        <v>273</v>
      </c>
      <c r="B264" s="51" t="s">
        <v>651</v>
      </c>
      <c r="C264" s="55" t="s">
        <v>61</v>
      </c>
      <c r="D264" s="55" t="s">
        <v>820</v>
      </c>
      <c r="E264" s="55" t="s">
        <v>642</v>
      </c>
      <c r="F264" s="55" t="str">
        <f t="shared" si="40"/>
        <v>1,1</v>
      </c>
      <c r="G264" s="50">
        <f t="shared" si="40"/>
        <v>0</v>
      </c>
      <c r="H264" s="28">
        <f t="shared" si="40"/>
        <v>0</v>
      </c>
      <c r="I264" s="33">
        <v>0</v>
      </c>
      <c r="J264" s="3"/>
    </row>
    <row r="265" spans="1:10" s="17" customFormat="1" ht="25.5">
      <c r="A265" s="6" t="s">
        <v>274</v>
      </c>
      <c r="B265" s="51" t="s">
        <v>652</v>
      </c>
      <c r="C265" s="55" t="s">
        <v>61</v>
      </c>
      <c r="D265" s="55" t="s">
        <v>820</v>
      </c>
      <c r="E265" s="55" t="s">
        <v>635</v>
      </c>
      <c r="F265" s="55" t="s">
        <v>1491</v>
      </c>
      <c r="G265" s="50">
        <v>0</v>
      </c>
      <c r="H265" s="28">
        <v>0</v>
      </c>
      <c r="I265" s="33">
        <v>0</v>
      </c>
      <c r="J265" s="3"/>
    </row>
    <row r="266" spans="1:10" s="18" customFormat="1" ht="114.75">
      <c r="A266" s="6" t="s">
        <v>275</v>
      </c>
      <c r="B266" s="51" t="s">
        <v>579</v>
      </c>
      <c r="C266" s="55" t="s">
        <v>61</v>
      </c>
      <c r="D266" s="55" t="s">
        <v>821</v>
      </c>
      <c r="E266" s="55"/>
      <c r="F266" s="55">
        <f aca="true" t="shared" si="41" ref="F266:H267">F267</f>
        <v>552.3</v>
      </c>
      <c r="G266" s="50">
        <f t="shared" si="41"/>
        <v>552.4</v>
      </c>
      <c r="H266" s="28">
        <f t="shared" si="41"/>
        <v>533</v>
      </c>
      <c r="I266" s="33">
        <f aca="true" t="shared" si="42" ref="I266:I327">H266/G266*100</f>
        <v>96.48805213613323</v>
      </c>
      <c r="J266" s="4"/>
    </row>
    <row r="267" spans="1:10" s="16" customFormat="1" ht="25.5">
      <c r="A267" s="6" t="s">
        <v>276</v>
      </c>
      <c r="B267" s="51" t="s">
        <v>651</v>
      </c>
      <c r="C267" s="55" t="s">
        <v>61</v>
      </c>
      <c r="D267" s="55" t="s">
        <v>821</v>
      </c>
      <c r="E267" s="55" t="s">
        <v>642</v>
      </c>
      <c r="F267" s="55">
        <f t="shared" si="41"/>
        <v>552.3</v>
      </c>
      <c r="G267" s="50">
        <f t="shared" si="41"/>
        <v>552.4</v>
      </c>
      <c r="H267" s="28">
        <f t="shared" si="41"/>
        <v>533</v>
      </c>
      <c r="I267" s="33">
        <f t="shared" si="42"/>
        <v>96.48805213613323</v>
      </c>
      <c r="J267" s="5"/>
    </row>
    <row r="268" spans="1:10" s="17" customFormat="1" ht="25.5">
      <c r="A268" s="6" t="s">
        <v>277</v>
      </c>
      <c r="B268" s="51" t="s">
        <v>652</v>
      </c>
      <c r="C268" s="55" t="s">
        <v>61</v>
      </c>
      <c r="D268" s="55" t="s">
        <v>821</v>
      </c>
      <c r="E268" s="55" t="s">
        <v>635</v>
      </c>
      <c r="F268" s="55">
        <v>552.3</v>
      </c>
      <c r="G268" s="50">
        <v>552.4</v>
      </c>
      <c r="H268" s="28">
        <v>533</v>
      </c>
      <c r="I268" s="33">
        <f t="shared" si="42"/>
        <v>96.48805213613323</v>
      </c>
      <c r="J268" s="3"/>
    </row>
    <row r="269" spans="1:10" s="17" customFormat="1" ht="38.25">
      <c r="A269" s="6" t="s">
        <v>278</v>
      </c>
      <c r="B269" s="54" t="s">
        <v>1288</v>
      </c>
      <c r="C269" s="55" t="s">
        <v>61</v>
      </c>
      <c r="D269" s="55" t="s">
        <v>945</v>
      </c>
      <c r="E269" s="55"/>
      <c r="F269" s="55">
        <f aca="true" t="shared" si="43" ref="F269:H272">SUM(F270)</f>
        <v>0</v>
      </c>
      <c r="G269" s="50">
        <f t="shared" si="43"/>
        <v>900</v>
      </c>
      <c r="H269" s="27">
        <f t="shared" si="43"/>
        <v>900</v>
      </c>
      <c r="I269" s="33">
        <f t="shared" si="42"/>
        <v>100</v>
      </c>
      <c r="J269" s="3"/>
    </row>
    <row r="270" spans="1:10" s="17" customFormat="1" ht="25.5">
      <c r="A270" s="6" t="s">
        <v>279</v>
      </c>
      <c r="B270" s="54" t="s">
        <v>1289</v>
      </c>
      <c r="C270" s="55" t="s">
        <v>61</v>
      </c>
      <c r="D270" s="55" t="s">
        <v>946</v>
      </c>
      <c r="E270" s="55"/>
      <c r="F270" s="55">
        <f>SUM(F271+F274)</f>
        <v>0</v>
      </c>
      <c r="G270" s="50">
        <f>SUM(G271+G274)</f>
        <v>900</v>
      </c>
      <c r="H270" s="50">
        <f>SUM(H271+H274)</f>
        <v>900</v>
      </c>
      <c r="I270" s="33">
        <f t="shared" si="42"/>
        <v>100</v>
      </c>
      <c r="J270" s="3"/>
    </row>
    <row r="271" spans="1:10" s="17" customFormat="1" ht="102">
      <c r="A271" s="6" t="s">
        <v>280</v>
      </c>
      <c r="B271" s="68" t="s">
        <v>1290</v>
      </c>
      <c r="C271" s="55" t="s">
        <v>61</v>
      </c>
      <c r="D271" s="55" t="s">
        <v>1292</v>
      </c>
      <c r="E271" s="55"/>
      <c r="F271" s="55">
        <f t="shared" si="43"/>
        <v>0</v>
      </c>
      <c r="G271" s="50">
        <f t="shared" si="43"/>
        <v>810</v>
      </c>
      <c r="H271" s="27">
        <f t="shared" si="43"/>
        <v>810</v>
      </c>
      <c r="I271" s="33">
        <f t="shared" si="42"/>
        <v>100</v>
      </c>
      <c r="J271" s="3"/>
    </row>
    <row r="272" spans="1:10" s="17" customFormat="1" ht="25.5">
      <c r="A272" s="6" t="s">
        <v>434</v>
      </c>
      <c r="B272" s="51" t="s">
        <v>651</v>
      </c>
      <c r="C272" s="55" t="s">
        <v>61</v>
      </c>
      <c r="D272" s="55" t="s">
        <v>1292</v>
      </c>
      <c r="E272" s="55" t="s">
        <v>642</v>
      </c>
      <c r="F272" s="55">
        <f t="shared" si="43"/>
        <v>0</v>
      </c>
      <c r="G272" s="50">
        <f t="shared" si="43"/>
        <v>810</v>
      </c>
      <c r="H272" s="27">
        <f t="shared" si="43"/>
        <v>810</v>
      </c>
      <c r="I272" s="33">
        <f t="shared" si="42"/>
        <v>100</v>
      </c>
      <c r="J272" s="3"/>
    </row>
    <row r="273" spans="1:10" s="17" customFormat="1" ht="25.5">
      <c r="A273" s="6" t="s">
        <v>435</v>
      </c>
      <c r="B273" s="51" t="s">
        <v>652</v>
      </c>
      <c r="C273" s="55" t="s">
        <v>61</v>
      </c>
      <c r="D273" s="55" t="s">
        <v>1292</v>
      </c>
      <c r="E273" s="55" t="s">
        <v>635</v>
      </c>
      <c r="F273" s="55" t="s">
        <v>1476</v>
      </c>
      <c r="G273" s="50">
        <v>810</v>
      </c>
      <c r="H273" s="28">
        <v>810</v>
      </c>
      <c r="I273" s="33">
        <f t="shared" si="42"/>
        <v>100</v>
      </c>
      <c r="J273" s="3"/>
    </row>
    <row r="274" spans="1:10" s="17" customFormat="1" ht="89.25">
      <c r="A274" s="6" t="s">
        <v>436</v>
      </c>
      <c r="B274" s="51" t="s">
        <v>1291</v>
      </c>
      <c r="C274" s="55" t="s">
        <v>61</v>
      </c>
      <c r="D274" s="55" t="s">
        <v>1293</v>
      </c>
      <c r="E274" s="55"/>
      <c r="F274" s="55">
        <f aca="true" t="shared" si="44" ref="F274:H275">SUM(F275)</f>
        <v>0</v>
      </c>
      <c r="G274" s="50">
        <f t="shared" si="44"/>
        <v>90</v>
      </c>
      <c r="H274" s="27">
        <f t="shared" si="44"/>
        <v>90</v>
      </c>
      <c r="I274" s="33">
        <f t="shared" si="42"/>
        <v>100</v>
      </c>
      <c r="J274" s="3"/>
    </row>
    <row r="275" spans="1:10" s="17" customFormat="1" ht="25.5">
      <c r="A275" s="6" t="s">
        <v>437</v>
      </c>
      <c r="B275" s="51" t="s">
        <v>651</v>
      </c>
      <c r="C275" s="55" t="s">
        <v>61</v>
      </c>
      <c r="D275" s="55" t="s">
        <v>1293</v>
      </c>
      <c r="E275" s="55" t="s">
        <v>642</v>
      </c>
      <c r="F275" s="55">
        <f>SUM(F276)</f>
        <v>0</v>
      </c>
      <c r="G275" s="50">
        <f>SUM(G276)</f>
        <v>90</v>
      </c>
      <c r="H275" s="27">
        <f t="shared" si="44"/>
        <v>90</v>
      </c>
      <c r="I275" s="33">
        <f t="shared" si="42"/>
        <v>100</v>
      </c>
      <c r="J275" s="3"/>
    </row>
    <row r="276" spans="1:10" s="17" customFormat="1" ht="25.5">
      <c r="A276" s="6" t="s">
        <v>438</v>
      </c>
      <c r="B276" s="51" t="s">
        <v>652</v>
      </c>
      <c r="C276" s="55" t="s">
        <v>61</v>
      </c>
      <c r="D276" s="55" t="s">
        <v>1293</v>
      </c>
      <c r="E276" s="55" t="s">
        <v>635</v>
      </c>
      <c r="F276" s="55" t="s">
        <v>1476</v>
      </c>
      <c r="G276" s="50">
        <v>90</v>
      </c>
      <c r="H276" s="28">
        <v>90</v>
      </c>
      <c r="I276" s="33">
        <f t="shared" si="42"/>
        <v>100</v>
      </c>
      <c r="J276" s="3"/>
    </row>
    <row r="277" spans="1:10" s="17" customFormat="1" ht="38.25">
      <c r="A277" s="6" t="s">
        <v>439</v>
      </c>
      <c r="B277" s="51" t="s">
        <v>1246</v>
      </c>
      <c r="C277" s="55" t="s">
        <v>61</v>
      </c>
      <c r="D277" s="55" t="s">
        <v>749</v>
      </c>
      <c r="E277" s="55"/>
      <c r="F277" s="55" t="str">
        <f>F278</f>
        <v>40,0</v>
      </c>
      <c r="G277" s="50">
        <f>G278</f>
        <v>40</v>
      </c>
      <c r="H277" s="28">
        <f>H278</f>
        <v>15</v>
      </c>
      <c r="I277" s="33">
        <f t="shared" si="42"/>
        <v>37.5</v>
      </c>
      <c r="J277" s="3"/>
    </row>
    <row r="278" spans="1:10" s="17" customFormat="1" ht="25.5">
      <c r="A278" s="6" t="s">
        <v>440</v>
      </c>
      <c r="B278" s="51" t="s">
        <v>204</v>
      </c>
      <c r="C278" s="55" t="s">
        <v>61</v>
      </c>
      <c r="D278" s="55" t="s">
        <v>822</v>
      </c>
      <c r="E278" s="55"/>
      <c r="F278" s="55" t="s">
        <v>1494</v>
      </c>
      <c r="G278" s="50">
        <f>G279+G282</f>
        <v>40</v>
      </c>
      <c r="H278" s="28">
        <f>H279+H282</f>
        <v>15</v>
      </c>
      <c r="I278" s="33">
        <f t="shared" si="42"/>
        <v>37.5</v>
      </c>
      <c r="J278" s="3"/>
    </row>
    <row r="279" spans="1:10" s="17" customFormat="1" ht="89.25">
      <c r="A279" s="6" t="s">
        <v>441</v>
      </c>
      <c r="B279" s="51" t="s">
        <v>1257</v>
      </c>
      <c r="C279" s="55" t="s">
        <v>61</v>
      </c>
      <c r="D279" s="55" t="s">
        <v>823</v>
      </c>
      <c r="E279" s="55"/>
      <c r="F279" s="55" t="str">
        <f aca="true" t="shared" si="45" ref="F279:H280">F280</f>
        <v>30,0</v>
      </c>
      <c r="G279" s="50">
        <f t="shared" si="45"/>
        <v>30</v>
      </c>
      <c r="H279" s="28">
        <f t="shared" si="45"/>
        <v>15</v>
      </c>
      <c r="I279" s="33">
        <f t="shared" si="42"/>
        <v>50</v>
      </c>
      <c r="J279" s="3"/>
    </row>
    <row r="280" spans="1:10" s="17" customFormat="1" ht="25.5">
      <c r="A280" s="6" t="s">
        <v>442</v>
      </c>
      <c r="B280" s="51" t="s">
        <v>651</v>
      </c>
      <c r="C280" s="55" t="s">
        <v>61</v>
      </c>
      <c r="D280" s="55" t="s">
        <v>823</v>
      </c>
      <c r="E280" s="55" t="s">
        <v>642</v>
      </c>
      <c r="F280" s="55" t="str">
        <f t="shared" si="45"/>
        <v>30,0</v>
      </c>
      <c r="G280" s="50">
        <f t="shared" si="45"/>
        <v>30</v>
      </c>
      <c r="H280" s="28">
        <f t="shared" si="45"/>
        <v>15</v>
      </c>
      <c r="I280" s="33">
        <f t="shared" si="42"/>
        <v>50</v>
      </c>
      <c r="J280" s="3"/>
    </row>
    <row r="281" spans="1:10" s="17" customFormat="1" ht="25.5">
      <c r="A281" s="6" t="s">
        <v>443</v>
      </c>
      <c r="B281" s="51" t="s">
        <v>652</v>
      </c>
      <c r="C281" s="55" t="s">
        <v>61</v>
      </c>
      <c r="D281" s="55" t="s">
        <v>823</v>
      </c>
      <c r="E281" s="55" t="s">
        <v>635</v>
      </c>
      <c r="F281" s="55" t="s">
        <v>1492</v>
      </c>
      <c r="G281" s="50">
        <v>30</v>
      </c>
      <c r="H281" s="28">
        <v>15</v>
      </c>
      <c r="I281" s="33">
        <f t="shared" si="42"/>
        <v>50</v>
      </c>
      <c r="J281" s="3"/>
    </row>
    <row r="282" spans="1:10" s="17" customFormat="1" ht="76.5">
      <c r="A282" s="6" t="s">
        <v>444</v>
      </c>
      <c r="B282" s="51" t="s">
        <v>1256</v>
      </c>
      <c r="C282" s="55" t="s">
        <v>61</v>
      </c>
      <c r="D282" s="55" t="s">
        <v>824</v>
      </c>
      <c r="E282" s="55"/>
      <c r="F282" s="55" t="str">
        <f aca="true" t="shared" si="46" ref="F282:H283">F283</f>
        <v>10,0</v>
      </c>
      <c r="G282" s="50">
        <f t="shared" si="46"/>
        <v>10</v>
      </c>
      <c r="H282" s="28">
        <f t="shared" si="46"/>
        <v>0</v>
      </c>
      <c r="I282" s="33">
        <f t="shared" si="42"/>
        <v>0</v>
      </c>
      <c r="J282" s="3"/>
    </row>
    <row r="283" spans="1:10" s="17" customFormat="1" ht="25.5">
      <c r="A283" s="6" t="s">
        <v>445</v>
      </c>
      <c r="B283" s="51" t="s">
        <v>651</v>
      </c>
      <c r="C283" s="55" t="s">
        <v>61</v>
      </c>
      <c r="D283" s="55" t="s">
        <v>824</v>
      </c>
      <c r="E283" s="55" t="s">
        <v>642</v>
      </c>
      <c r="F283" s="55" t="str">
        <f t="shared" si="46"/>
        <v>10,0</v>
      </c>
      <c r="G283" s="50">
        <f t="shared" si="46"/>
        <v>10</v>
      </c>
      <c r="H283" s="28">
        <f t="shared" si="46"/>
        <v>0</v>
      </c>
      <c r="I283" s="33">
        <f t="shared" si="42"/>
        <v>0</v>
      </c>
      <c r="J283" s="3"/>
    </row>
    <row r="284" spans="1:10" s="17" customFormat="1" ht="25.5">
      <c r="A284" s="6" t="s">
        <v>446</v>
      </c>
      <c r="B284" s="51" t="s">
        <v>652</v>
      </c>
      <c r="C284" s="55" t="s">
        <v>61</v>
      </c>
      <c r="D284" s="55" t="s">
        <v>824</v>
      </c>
      <c r="E284" s="55" t="s">
        <v>635</v>
      </c>
      <c r="F284" s="55" t="s">
        <v>1493</v>
      </c>
      <c r="G284" s="50">
        <v>10</v>
      </c>
      <c r="H284" s="28">
        <v>0</v>
      </c>
      <c r="I284" s="33">
        <f t="shared" si="42"/>
        <v>0</v>
      </c>
      <c r="J284" s="3"/>
    </row>
    <row r="285" spans="1:10" s="17" customFormat="1" ht="12.75">
      <c r="A285" s="6" t="s">
        <v>447</v>
      </c>
      <c r="B285" s="62" t="s">
        <v>87</v>
      </c>
      <c r="C285" s="63" t="s">
        <v>85</v>
      </c>
      <c r="D285" s="63"/>
      <c r="E285" s="63"/>
      <c r="F285" s="63">
        <f>F286+F316+F310</f>
        <v>5145.3</v>
      </c>
      <c r="G285" s="64">
        <f>G286+G316+G310</f>
        <v>11595.300000000001</v>
      </c>
      <c r="H285" s="29">
        <f>H286+H316+H310</f>
        <v>11131.2</v>
      </c>
      <c r="I285" s="33">
        <f t="shared" si="42"/>
        <v>95.99751623502625</v>
      </c>
      <c r="J285" s="3"/>
    </row>
    <row r="286" spans="1:10" s="17" customFormat="1" ht="12.75">
      <c r="A286" s="6" t="s">
        <v>448</v>
      </c>
      <c r="B286" s="57" t="s">
        <v>88</v>
      </c>
      <c r="C286" s="55" t="s">
        <v>86</v>
      </c>
      <c r="D286" s="56"/>
      <c r="E286" s="55"/>
      <c r="F286" s="55">
        <f>F287</f>
        <v>2172.8</v>
      </c>
      <c r="G286" s="50">
        <f>G287</f>
        <v>2727.5</v>
      </c>
      <c r="H286" s="27">
        <f>H287</f>
        <v>2467.1</v>
      </c>
      <c r="I286" s="33">
        <f t="shared" si="42"/>
        <v>90.45279560036663</v>
      </c>
      <c r="J286" s="3"/>
    </row>
    <row r="287" spans="1:10" s="17" customFormat="1" ht="51">
      <c r="A287" s="6" t="s">
        <v>449</v>
      </c>
      <c r="B287" s="54" t="s">
        <v>1239</v>
      </c>
      <c r="C287" s="55" t="s">
        <v>86</v>
      </c>
      <c r="D287" s="55" t="s">
        <v>825</v>
      </c>
      <c r="E287" s="55"/>
      <c r="F287" s="55">
        <f>F288+F304</f>
        <v>2172.8</v>
      </c>
      <c r="G287" s="50">
        <f>G288+G304</f>
        <v>2727.5</v>
      </c>
      <c r="H287" s="27">
        <f>H288+H304</f>
        <v>2467.1</v>
      </c>
      <c r="I287" s="33">
        <f t="shared" si="42"/>
        <v>90.45279560036663</v>
      </c>
      <c r="J287" s="3"/>
    </row>
    <row r="288" spans="1:10" s="17" customFormat="1" ht="25.5">
      <c r="A288" s="6" t="s">
        <v>450</v>
      </c>
      <c r="B288" s="51" t="s">
        <v>1240</v>
      </c>
      <c r="C288" s="55" t="s">
        <v>86</v>
      </c>
      <c r="D288" s="55" t="s">
        <v>826</v>
      </c>
      <c r="E288" s="55"/>
      <c r="F288" s="55">
        <f>F289+F292+F295+F301+F298</f>
        <v>1299</v>
      </c>
      <c r="G288" s="50">
        <f>G289+G292+G295+G301+G298</f>
        <v>1385.8999999999999</v>
      </c>
      <c r="H288" s="50">
        <f>H289+H292+H295+H301+H298</f>
        <v>1317.1</v>
      </c>
      <c r="I288" s="33">
        <f t="shared" si="42"/>
        <v>95.03571686268852</v>
      </c>
      <c r="J288" s="3"/>
    </row>
    <row r="289" spans="1:10" s="17" customFormat="1" ht="76.5">
      <c r="A289" s="6" t="s">
        <v>451</v>
      </c>
      <c r="B289" s="51" t="s">
        <v>1258</v>
      </c>
      <c r="C289" s="55" t="s">
        <v>86</v>
      </c>
      <c r="D289" s="55" t="s">
        <v>827</v>
      </c>
      <c r="E289" s="55"/>
      <c r="F289" s="55" t="str">
        <f aca="true" t="shared" si="47" ref="F289:H290">F290</f>
        <v>477,0</v>
      </c>
      <c r="G289" s="50">
        <f t="shared" si="47"/>
        <v>516.8</v>
      </c>
      <c r="H289" s="28">
        <f t="shared" si="47"/>
        <v>477</v>
      </c>
      <c r="I289" s="33">
        <f t="shared" si="42"/>
        <v>92.29876160990713</v>
      </c>
      <c r="J289" s="3"/>
    </row>
    <row r="290" spans="1:10" s="17" customFormat="1" ht="12.75">
      <c r="A290" s="6" t="s">
        <v>452</v>
      </c>
      <c r="B290" s="57" t="s">
        <v>718</v>
      </c>
      <c r="C290" s="55" t="s">
        <v>86</v>
      </c>
      <c r="D290" s="55" t="s">
        <v>827</v>
      </c>
      <c r="E290" s="55" t="s">
        <v>721</v>
      </c>
      <c r="F290" s="55" t="str">
        <f t="shared" si="47"/>
        <v>477,0</v>
      </c>
      <c r="G290" s="50">
        <f t="shared" si="47"/>
        <v>516.8</v>
      </c>
      <c r="H290" s="28">
        <f t="shared" si="47"/>
        <v>477</v>
      </c>
      <c r="I290" s="33">
        <f t="shared" si="42"/>
        <v>92.29876160990713</v>
      </c>
      <c r="J290" s="3"/>
    </row>
    <row r="291" spans="1:10" s="17" customFormat="1" ht="38.25">
      <c r="A291" s="6" t="s">
        <v>453</v>
      </c>
      <c r="B291" s="54" t="s">
        <v>634</v>
      </c>
      <c r="C291" s="55" t="s">
        <v>86</v>
      </c>
      <c r="D291" s="55" t="s">
        <v>827</v>
      </c>
      <c r="E291" s="55" t="s">
        <v>59</v>
      </c>
      <c r="F291" s="55" t="s">
        <v>1498</v>
      </c>
      <c r="G291" s="50">
        <v>516.8</v>
      </c>
      <c r="H291" s="28">
        <v>477</v>
      </c>
      <c r="I291" s="33">
        <f t="shared" si="42"/>
        <v>92.29876160990713</v>
      </c>
      <c r="J291" s="3"/>
    </row>
    <row r="292" spans="1:10" s="17" customFormat="1" ht="76.5">
      <c r="A292" s="6" t="s">
        <v>454</v>
      </c>
      <c r="B292" s="51" t="s">
        <v>1241</v>
      </c>
      <c r="C292" s="55" t="s">
        <v>86</v>
      </c>
      <c r="D292" s="55" t="s">
        <v>828</v>
      </c>
      <c r="E292" s="55"/>
      <c r="F292" s="55" t="str">
        <f aca="true" t="shared" si="48" ref="F292:H293">F293</f>
        <v>292,0</v>
      </c>
      <c r="G292" s="50">
        <f t="shared" si="48"/>
        <v>292</v>
      </c>
      <c r="H292" s="28">
        <f t="shared" si="48"/>
        <v>263</v>
      </c>
      <c r="I292" s="33">
        <f t="shared" si="42"/>
        <v>90.06849315068493</v>
      </c>
      <c r="J292" s="3"/>
    </row>
    <row r="293" spans="1:10" s="17" customFormat="1" ht="12.75">
      <c r="A293" s="6" t="s">
        <v>455</v>
      </c>
      <c r="B293" s="57" t="s">
        <v>718</v>
      </c>
      <c r="C293" s="55" t="s">
        <v>86</v>
      </c>
      <c r="D293" s="55" t="s">
        <v>828</v>
      </c>
      <c r="E293" s="55" t="s">
        <v>721</v>
      </c>
      <c r="F293" s="55" t="str">
        <f t="shared" si="48"/>
        <v>292,0</v>
      </c>
      <c r="G293" s="50">
        <f t="shared" si="48"/>
        <v>292</v>
      </c>
      <c r="H293" s="28">
        <f t="shared" si="48"/>
        <v>263</v>
      </c>
      <c r="I293" s="33">
        <f t="shared" si="42"/>
        <v>90.06849315068493</v>
      </c>
      <c r="J293" s="3"/>
    </row>
    <row r="294" spans="1:10" s="17" customFormat="1" ht="38.25">
      <c r="A294" s="6" t="s">
        <v>456</v>
      </c>
      <c r="B294" s="54" t="s">
        <v>634</v>
      </c>
      <c r="C294" s="55" t="s">
        <v>86</v>
      </c>
      <c r="D294" s="55" t="s">
        <v>828</v>
      </c>
      <c r="E294" s="55" t="s">
        <v>59</v>
      </c>
      <c r="F294" s="55" t="s">
        <v>1499</v>
      </c>
      <c r="G294" s="50">
        <v>292</v>
      </c>
      <c r="H294" s="28">
        <v>263</v>
      </c>
      <c r="I294" s="33">
        <f t="shared" si="42"/>
        <v>90.06849315068493</v>
      </c>
      <c r="J294" s="3"/>
    </row>
    <row r="295" spans="1:10" s="17" customFormat="1" ht="89.25">
      <c r="A295" s="6" t="s">
        <v>457</v>
      </c>
      <c r="B295" s="51" t="s">
        <v>830</v>
      </c>
      <c r="C295" s="55" t="s">
        <v>86</v>
      </c>
      <c r="D295" s="55" t="s">
        <v>829</v>
      </c>
      <c r="E295" s="55"/>
      <c r="F295" s="55" t="s">
        <v>1500</v>
      </c>
      <c r="G295" s="50">
        <f aca="true" t="shared" si="49" ref="F295:H299">SUM(G296)</f>
        <v>530</v>
      </c>
      <c r="H295" s="27">
        <f t="shared" si="49"/>
        <v>530</v>
      </c>
      <c r="I295" s="33">
        <f t="shared" si="42"/>
        <v>100</v>
      </c>
      <c r="J295" s="3"/>
    </row>
    <row r="296" spans="1:10" s="17" customFormat="1" ht="12.75">
      <c r="A296" s="6" t="s">
        <v>458</v>
      </c>
      <c r="B296" s="57" t="s">
        <v>718</v>
      </c>
      <c r="C296" s="55" t="s">
        <v>86</v>
      </c>
      <c r="D296" s="55" t="s">
        <v>829</v>
      </c>
      <c r="E296" s="55" t="s">
        <v>721</v>
      </c>
      <c r="F296" s="55" t="s">
        <v>1500</v>
      </c>
      <c r="G296" s="50">
        <f t="shared" si="49"/>
        <v>530</v>
      </c>
      <c r="H296" s="27">
        <f t="shared" si="49"/>
        <v>530</v>
      </c>
      <c r="I296" s="33">
        <f t="shared" si="42"/>
        <v>100</v>
      </c>
      <c r="J296" s="3"/>
    </row>
    <row r="297" spans="1:10" s="17" customFormat="1" ht="38.25">
      <c r="A297" s="6" t="s">
        <v>281</v>
      </c>
      <c r="B297" s="54" t="s">
        <v>634</v>
      </c>
      <c r="C297" s="55" t="s">
        <v>86</v>
      </c>
      <c r="D297" s="55" t="s">
        <v>829</v>
      </c>
      <c r="E297" s="55" t="s">
        <v>59</v>
      </c>
      <c r="F297" s="55" t="s">
        <v>1500</v>
      </c>
      <c r="G297" s="50">
        <v>530</v>
      </c>
      <c r="H297" s="28">
        <v>530</v>
      </c>
      <c r="I297" s="33">
        <f t="shared" si="42"/>
        <v>100</v>
      </c>
      <c r="J297" s="3"/>
    </row>
    <row r="298" spans="1:10" s="17" customFormat="1" ht="76.5">
      <c r="A298" s="6" t="s">
        <v>282</v>
      </c>
      <c r="B298" s="51" t="s">
        <v>1326</v>
      </c>
      <c r="C298" s="55" t="s">
        <v>86</v>
      </c>
      <c r="D298" s="55" t="s">
        <v>1325</v>
      </c>
      <c r="E298" s="55"/>
      <c r="F298" s="55">
        <f t="shared" si="49"/>
        <v>0</v>
      </c>
      <c r="G298" s="50">
        <f t="shared" si="49"/>
        <v>0</v>
      </c>
      <c r="H298" s="27">
        <f t="shared" si="49"/>
        <v>0</v>
      </c>
      <c r="I298" s="33">
        <v>0</v>
      </c>
      <c r="J298" s="3"/>
    </row>
    <row r="299" spans="1:10" s="17" customFormat="1" ht="12.75">
      <c r="A299" s="6" t="s">
        <v>283</v>
      </c>
      <c r="B299" s="57" t="s">
        <v>718</v>
      </c>
      <c r="C299" s="55" t="s">
        <v>86</v>
      </c>
      <c r="D299" s="55" t="s">
        <v>1325</v>
      </c>
      <c r="E299" s="55" t="s">
        <v>721</v>
      </c>
      <c r="F299" s="55">
        <f t="shared" si="49"/>
        <v>0</v>
      </c>
      <c r="G299" s="50">
        <f t="shared" si="49"/>
        <v>0</v>
      </c>
      <c r="H299" s="27">
        <f t="shared" si="49"/>
        <v>0</v>
      </c>
      <c r="I299" s="33">
        <v>0</v>
      </c>
      <c r="J299" s="3"/>
    </row>
    <row r="300" spans="1:10" s="17" customFormat="1" ht="38.25">
      <c r="A300" s="6" t="s">
        <v>284</v>
      </c>
      <c r="B300" s="54" t="s">
        <v>634</v>
      </c>
      <c r="C300" s="55" t="s">
        <v>86</v>
      </c>
      <c r="D300" s="55" t="s">
        <v>1325</v>
      </c>
      <c r="E300" s="55" t="s">
        <v>59</v>
      </c>
      <c r="F300" s="55" t="s">
        <v>1476</v>
      </c>
      <c r="G300" s="50">
        <v>0</v>
      </c>
      <c r="H300" s="28">
        <v>0</v>
      </c>
      <c r="I300" s="33">
        <v>0</v>
      </c>
      <c r="J300" s="3"/>
    </row>
    <row r="301" spans="1:10" s="17" customFormat="1" ht="76.5">
      <c r="A301" s="6" t="s">
        <v>285</v>
      </c>
      <c r="B301" s="51" t="s">
        <v>1137</v>
      </c>
      <c r="C301" s="55" t="s">
        <v>86</v>
      </c>
      <c r="D301" s="55" t="s">
        <v>1138</v>
      </c>
      <c r="E301" s="55"/>
      <c r="F301" s="55">
        <f aca="true" t="shared" si="50" ref="F301:H302">SUM(F302)</f>
        <v>0</v>
      </c>
      <c r="G301" s="37">
        <f t="shared" si="50"/>
        <v>47.1</v>
      </c>
      <c r="H301" s="37">
        <f t="shared" si="50"/>
        <v>47.1</v>
      </c>
      <c r="I301" s="33">
        <f t="shared" si="42"/>
        <v>100</v>
      </c>
      <c r="J301" s="3"/>
    </row>
    <row r="302" spans="1:10" s="17" customFormat="1" ht="12.75">
      <c r="A302" s="6" t="s">
        <v>286</v>
      </c>
      <c r="B302" s="57" t="s">
        <v>718</v>
      </c>
      <c r="C302" s="55" t="s">
        <v>86</v>
      </c>
      <c r="D302" s="55" t="s">
        <v>1138</v>
      </c>
      <c r="E302" s="55" t="s">
        <v>721</v>
      </c>
      <c r="F302" s="55">
        <f t="shared" si="50"/>
        <v>0</v>
      </c>
      <c r="G302" s="37">
        <f t="shared" si="50"/>
        <v>47.1</v>
      </c>
      <c r="H302" s="37">
        <f t="shared" si="50"/>
        <v>47.1</v>
      </c>
      <c r="I302" s="33">
        <f t="shared" si="42"/>
        <v>100</v>
      </c>
      <c r="J302" s="3"/>
    </row>
    <row r="303" spans="1:10" s="17" customFormat="1" ht="38.25">
      <c r="A303" s="6" t="s">
        <v>459</v>
      </c>
      <c r="B303" s="54" t="s">
        <v>634</v>
      </c>
      <c r="C303" s="55" t="s">
        <v>86</v>
      </c>
      <c r="D303" s="55" t="s">
        <v>1138</v>
      </c>
      <c r="E303" s="55" t="s">
        <v>59</v>
      </c>
      <c r="F303" s="55" t="s">
        <v>1476</v>
      </c>
      <c r="G303" s="37">
        <v>47.1</v>
      </c>
      <c r="H303" s="37">
        <v>47.1</v>
      </c>
      <c r="I303" s="33">
        <f t="shared" si="42"/>
        <v>100</v>
      </c>
      <c r="J303" s="3"/>
    </row>
    <row r="304" spans="1:10" s="17" customFormat="1" ht="12.75">
      <c r="A304" s="6" t="s">
        <v>460</v>
      </c>
      <c r="B304" s="51" t="s">
        <v>832</v>
      </c>
      <c r="C304" s="55" t="s">
        <v>86</v>
      </c>
      <c r="D304" s="55" t="s">
        <v>1077</v>
      </c>
      <c r="E304" s="55"/>
      <c r="F304" s="55">
        <f>SUM(F305)</f>
        <v>873.8</v>
      </c>
      <c r="G304" s="50">
        <f>SUM(G305)</f>
        <v>1341.6</v>
      </c>
      <c r="H304" s="27">
        <f>SUM(H305)</f>
        <v>1150</v>
      </c>
      <c r="I304" s="33">
        <f t="shared" si="42"/>
        <v>85.71854502087061</v>
      </c>
      <c r="J304" s="3"/>
    </row>
    <row r="305" spans="1:10" s="17" customFormat="1" ht="76.5">
      <c r="A305" s="6" t="s">
        <v>461</v>
      </c>
      <c r="B305" s="69" t="s">
        <v>833</v>
      </c>
      <c r="C305" s="55" t="s">
        <v>86</v>
      </c>
      <c r="D305" s="55" t="s">
        <v>831</v>
      </c>
      <c r="E305" s="84"/>
      <c r="F305" s="81">
        <f>SUM(F306+F308)</f>
        <v>873.8</v>
      </c>
      <c r="G305" s="50">
        <f>SUM(G306+G308)</f>
        <v>1341.6</v>
      </c>
      <c r="H305" s="28">
        <f>SUM(H306+H308)</f>
        <v>1150</v>
      </c>
      <c r="I305" s="33">
        <f t="shared" si="42"/>
        <v>85.71854502087061</v>
      </c>
      <c r="J305" s="3"/>
    </row>
    <row r="306" spans="1:10" s="17" customFormat="1" ht="12.75">
      <c r="A306" s="6" t="s">
        <v>594</v>
      </c>
      <c r="B306" s="57" t="s">
        <v>834</v>
      </c>
      <c r="C306" s="55" t="s">
        <v>86</v>
      </c>
      <c r="D306" s="55" t="s">
        <v>831</v>
      </c>
      <c r="E306" s="55" t="s">
        <v>594</v>
      </c>
      <c r="F306" s="55" t="s">
        <v>1501</v>
      </c>
      <c r="G306" s="50">
        <f>SUM(G307)</f>
        <v>0</v>
      </c>
      <c r="H306" s="27">
        <f>SUM(H307)</f>
        <v>0</v>
      </c>
      <c r="I306" s="33">
        <v>0</v>
      </c>
      <c r="J306" s="3"/>
    </row>
    <row r="307" spans="1:10" s="17" customFormat="1" ht="25.5">
      <c r="A307" s="6" t="s">
        <v>462</v>
      </c>
      <c r="B307" s="54" t="s">
        <v>42</v>
      </c>
      <c r="C307" s="55" t="s">
        <v>86</v>
      </c>
      <c r="D307" s="55" t="s">
        <v>831</v>
      </c>
      <c r="E307" s="55" t="s">
        <v>43</v>
      </c>
      <c r="F307" s="55" t="s">
        <v>1501</v>
      </c>
      <c r="G307" s="50">
        <v>0</v>
      </c>
      <c r="H307" s="28">
        <v>0</v>
      </c>
      <c r="I307" s="33">
        <v>0</v>
      </c>
      <c r="J307" s="3"/>
    </row>
    <row r="308" spans="1:10" s="17" customFormat="1" ht="12.75">
      <c r="A308" s="6" t="s">
        <v>287</v>
      </c>
      <c r="B308" s="57" t="s">
        <v>718</v>
      </c>
      <c r="C308" s="55" t="s">
        <v>86</v>
      </c>
      <c r="D308" s="55" t="s">
        <v>831</v>
      </c>
      <c r="E308" s="55" t="s">
        <v>721</v>
      </c>
      <c r="F308" s="55" t="s">
        <v>1502</v>
      </c>
      <c r="G308" s="50">
        <f>SUM(G309)</f>
        <v>1341.6</v>
      </c>
      <c r="H308" s="27">
        <f>SUM(H309)</f>
        <v>1150</v>
      </c>
      <c r="I308" s="33">
        <f t="shared" si="42"/>
        <v>85.71854502087061</v>
      </c>
      <c r="J308" s="3"/>
    </row>
    <row r="309" spans="1:10" s="17" customFormat="1" ht="38.25">
      <c r="A309" s="6" t="s">
        <v>288</v>
      </c>
      <c r="B309" s="54" t="s">
        <v>634</v>
      </c>
      <c r="C309" s="55" t="s">
        <v>86</v>
      </c>
      <c r="D309" s="55" t="s">
        <v>831</v>
      </c>
      <c r="E309" s="55" t="s">
        <v>59</v>
      </c>
      <c r="F309" s="55" t="s">
        <v>309</v>
      </c>
      <c r="G309" s="50">
        <v>1341.6</v>
      </c>
      <c r="H309" s="28">
        <v>1150</v>
      </c>
      <c r="I309" s="33">
        <f t="shared" si="42"/>
        <v>85.71854502087061</v>
      </c>
      <c r="J309" s="3"/>
    </row>
    <row r="310" spans="1:10" s="17" customFormat="1" ht="12.75">
      <c r="A310" s="6" t="s">
        <v>289</v>
      </c>
      <c r="B310" s="57" t="s">
        <v>1321</v>
      </c>
      <c r="C310" s="55" t="s">
        <v>1323</v>
      </c>
      <c r="D310" s="55"/>
      <c r="E310" s="55"/>
      <c r="F310" s="55">
        <f aca="true" t="shared" si="51" ref="F310:H314">SUM(F311)</f>
        <v>0</v>
      </c>
      <c r="G310" s="50">
        <f t="shared" si="51"/>
        <v>1183.7</v>
      </c>
      <c r="H310" s="27">
        <f t="shared" si="51"/>
        <v>1183.7</v>
      </c>
      <c r="I310" s="33">
        <f t="shared" si="42"/>
        <v>100</v>
      </c>
      <c r="J310" s="3"/>
    </row>
    <row r="311" spans="1:10" s="17" customFormat="1" ht="25.5">
      <c r="A311" s="6" t="s">
        <v>1015</v>
      </c>
      <c r="B311" s="51" t="s">
        <v>1</v>
      </c>
      <c r="C311" s="55" t="s">
        <v>1323</v>
      </c>
      <c r="D311" s="55" t="s">
        <v>743</v>
      </c>
      <c r="E311" s="55"/>
      <c r="F311" s="55">
        <f t="shared" si="51"/>
        <v>0</v>
      </c>
      <c r="G311" s="50">
        <f t="shared" si="51"/>
        <v>1183.7</v>
      </c>
      <c r="H311" s="27">
        <f t="shared" si="51"/>
        <v>1183.7</v>
      </c>
      <c r="I311" s="33">
        <f t="shared" si="42"/>
        <v>100</v>
      </c>
      <c r="J311" s="3"/>
    </row>
    <row r="312" spans="1:10" s="17" customFormat="1" ht="25.5">
      <c r="A312" s="6" t="s">
        <v>1016</v>
      </c>
      <c r="B312" s="54" t="s">
        <v>27</v>
      </c>
      <c r="C312" s="55" t="s">
        <v>1323</v>
      </c>
      <c r="D312" s="56" t="s">
        <v>784</v>
      </c>
      <c r="E312" s="55"/>
      <c r="F312" s="55">
        <f t="shared" si="51"/>
        <v>0</v>
      </c>
      <c r="G312" s="50">
        <f t="shared" si="51"/>
        <v>1183.7</v>
      </c>
      <c r="H312" s="27">
        <f t="shared" si="51"/>
        <v>1183.7</v>
      </c>
      <c r="I312" s="33">
        <f t="shared" si="42"/>
        <v>100</v>
      </c>
      <c r="J312" s="3"/>
    </row>
    <row r="313" spans="1:10" s="17" customFormat="1" ht="63.75">
      <c r="A313" s="6" t="s">
        <v>1017</v>
      </c>
      <c r="B313" s="49" t="s">
        <v>1322</v>
      </c>
      <c r="C313" s="55" t="s">
        <v>1323</v>
      </c>
      <c r="D313" s="55" t="s">
        <v>1324</v>
      </c>
      <c r="E313" s="55"/>
      <c r="F313" s="55">
        <f t="shared" si="51"/>
        <v>0</v>
      </c>
      <c r="G313" s="50">
        <f t="shared" si="51"/>
        <v>1183.7</v>
      </c>
      <c r="H313" s="27">
        <f t="shared" si="51"/>
        <v>1183.7</v>
      </c>
      <c r="I313" s="33">
        <f t="shared" si="42"/>
        <v>100</v>
      </c>
      <c r="J313" s="3"/>
    </row>
    <row r="314" spans="1:10" s="17" customFormat="1" ht="12.75">
      <c r="A314" s="6" t="s">
        <v>1018</v>
      </c>
      <c r="B314" s="57" t="s">
        <v>646</v>
      </c>
      <c r="C314" s="55" t="s">
        <v>1323</v>
      </c>
      <c r="D314" s="55" t="s">
        <v>1324</v>
      </c>
      <c r="E314" s="55" t="s">
        <v>654</v>
      </c>
      <c r="F314" s="55">
        <f t="shared" si="51"/>
        <v>0</v>
      </c>
      <c r="G314" s="50">
        <f t="shared" si="51"/>
        <v>1183.7</v>
      </c>
      <c r="H314" s="27">
        <f t="shared" si="51"/>
        <v>1183.7</v>
      </c>
      <c r="I314" s="33">
        <f t="shared" si="42"/>
        <v>100</v>
      </c>
      <c r="J314" s="3"/>
    </row>
    <row r="315" spans="1:10" s="17" customFormat="1" ht="12.75">
      <c r="A315" s="6" t="s">
        <v>1019</v>
      </c>
      <c r="B315" s="57" t="s">
        <v>586</v>
      </c>
      <c r="C315" s="55" t="s">
        <v>1323</v>
      </c>
      <c r="D315" s="55" t="s">
        <v>1324</v>
      </c>
      <c r="E315" s="55" t="s">
        <v>587</v>
      </c>
      <c r="F315" s="55" t="s">
        <v>1476</v>
      </c>
      <c r="G315" s="50">
        <v>1183.7</v>
      </c>
      <c r="H315" s="28">
        <v>1183.7</v>
      </c>
      <c r="I315" s="33">
        <f t="shared" si="42"/>
        <v>100</v>
      </c>
      <c r="J315" s="3"/>
    </row>
    <row r="316" spans="1:10" s="17" customFormat="1" ht="12.75">
      <c r="A316" s="6" t="s">
        <v>596</v>
      </c>
      <c r="B316" s="54" t="s">
        <v>49</v>
      </c>
      <c r="C316" s="55" t="s">
        <v>48</v>
      </c>
      <c r="D316" s="55"/>
      <c r="E316" s="55"/>
      <c r="F316" s="55">
        <f>F317</f>
        <v>2972.5</v>
      </c>
      <c r="G316" s="52">
        <f>G317</f>
        <v>7684.1</v>
      </c>
      <c r="H316" s="26">
        <f>H317</f>
        <v>7480.4</v>
      </c>
      <c r="I316" s="33">
        <f t="shared" si="42"/>
        <v>97.349071459247</v>
      </c>
      <c r="J316" s="3"/>
    </row>
    <row r="317" spans="1:10" s="17" customFormat="1" ht="51">
      <c r="A317" s="6" t="s">
        <v>1020</v>
      </c>
      <c r="B317" s="54" t="s">
        <v>1242</v>
      </c>
      <c r="C317" s="55" t="s">
        <v>48</v>
      </c>
      <c r="D317" s="55" t="s">
        <v>825</v>
      </c>
      <c r="E317" s="55"/>
      <c r="F317" s="55">
        <f>F325+F318</f>
        <v>2972.5</v>
      </c>
      <c r="G317" s="52">
        <f>G325+G318</f>
        <v>7684.1</v>
      </c>
      <c r="H317" s="26">
        <f>H325+H318</f>
        <v>7480.4</v>
      </c>
      <c r="I317" s="33">
        <f t="shared" si="42"/>
        <v>97.349071459247</v>
      </c>
      <c r="J317" s="3"/>
    </row>
    <row r="318" spans="1:10" s="17" customFormat="1" ht="25.5">
      <c r="A318" s="6" t="s">
        <v>1021</v>
      </c>
      <c r="B318" s="51" t="s">
        <v>1294</v>
      </c>
      <c r="C318" s="55" t="s">
        <v>48</v>
      </c>
      <c r="D318" s="55" t="s">
        <v>826</v>
      </c>
      <c r="E318" s="55"/>
      <c r="F318" s="55">
        <f>SUM(F319+F322)</f>
        <v>0</v>
      </c>
      <c r="G318" s="52">
        <f>SUM(G319+G322)</f>
        <v>4848</v>
      </c>
      <c r="H318" s="26">
        <f>SUM(H319+H322)</f>
        <v>4848</v>
      </c>
      <c r="I318" s="33">
        <f t="shared" si="42"/>
        <v>100</v>
      </c>
      <c r="J318" s="3"/>
    </row>
    <row r="319" spans="1:10" s="17" customFormat="1" ht="191.25">
      <c r="A319" s="6" t="s">
        <v>463</v>
      </c>
      <c r="B319" s="68" t="s">
        <v>1295</v>
      </c>
      <c r="C319" s="55" t="s">
        <v>48</v>
      </c>
      <c r="D319" s="55" t="s">
        <v>1467</v>
      </c>
      <c r="E319" s="55"/>
      <c r="F319" s="55">
        <f aca="true" t="shared" si="52" ref="F319:H320">SUM(F320)</f>
        <v>0</v>
      </c>
      <c r="G319" s="52">
        <f t="shared" si="52"/>
        <v>48</v>
      </c>
      <c r="H319" s="26">
        <f t="shared" si="52"/>
        <v>48</v>
      </c>
      <c r="I319" s="33">
        <f t="shared" si="42"/>
        <v>100</v>
      </c>
      <c r="J319" s="3"/>
    </row>
    <row r="320" spans="1:10" s="17" customFormat="1" ht="25.5">
      <c r="A320" s="6" t="s">
        <v>464</v>
      </c>
      <c r="B320" s="57" t="s">
        <v>885</v>
      </c>
      <c r="C320" s="55" t="s">
        <v>48</v>
      </c>
      <c r="D320" s="55" t="s">
        <v>1467</v>
      </c>
      <c r="E320" s="55" t="s">
        <v>340</v>
      </c>
      <c r="F320" s="55">
        <f t="shared" si="52"/>
        <v>0</v>
      </c>
      <c r="G320" s="52">
        <f t="shared" si="52"/>
        <v>48</v>
      </c>
      <c r="H320" s="26">
        <f t="shared" si="52"/>
        <v>48</v>
      </c>
      <c r="I320" s="33">
        <f t="shared" si="42"/>
        <v>100</v>
      </c>
      <c r="J320" s="3"/>
    </row>
    <row r="321" spans="1:10" s="17" customFormat="1" ht="12.75">
      <c r="A321" s="6" t="s">
        <v>1022</v>
      </c>
      <c r="B321" s="57" t="s">
        <v>886</v>
      </c>
      <c r="C321" s="55" t="s">
        <v>48</v>
      </c>
      <c r="D321" s="55" t="s">
        <v>1467</v>
      </c>
      <c r="E321" s="55" t="s">
        <v>76</v>
      </c>
      <c r="F321" s="55" t="s">
        <v>1476</v>
      </c>
      <c r="G321" s="52">
        <v>48</v>
      </c>
      <c r="H321" s="26">
        <v>48</v>
      </c>
      <c r="I321" s="33">
        <f t="shared" si="42"/>
        <v>100</v>
      </c>
      <c r="J321" s="3"/>
    </row>
    <row r="322" spans="1:10" s="17" customFormat="1" ht="180" customHeight="1">
      <c r="A322" s="6" t="s">
        <v>1023</v>
      </c>
      <c r="B322" s="68" t="s">
        <v>1296</v>
      </c>
      <c r="C322" s="55" t="s">
        <v>48</v>
      </c>
      <c r="D322" s="55" t="s">
        <v>1297</v>
      </c>
      <c r="E322" s="55"/>
      <c r="F322" s="55">
        <f aca="true" t="shared" si="53" ref="F322:H323">SUM(F323)</f>
        <v>0</v>
      </c>
      <c r="G322" s="52">
        <f t="shared" si="53"/>
        <v>4800</v>
      </c>
      <c r="H322" s="26">
        <f t="shared" si="53"/>
        <v>4800</v>
      </c>
      <c r="I322" s="33">
        <f t="shared" si="42"/>
        <v>100</v>
      </c>
      <c r="J322" s="3"/>
    </row>
    <row r="323" spans="1:10" s="17" customFormat="1" ht="25.5">
      <c r="A323" s="6" t="s">
        <v>1024</v>
      </c>
      <c r="B323" s="57" t="s">
        <v>885</v>
      </c>
      <c r="C323" s="55" t="s">
        <v>48</v>
      </c>
      <c r="D323" s="55" t="s">
        <v>1297</v>
      </c>
      <c r="E323" s="55" t="s">
        <v>340</v>
      </c>
      <c r="F323" s="55">
        <f t="shared" si="53"/>
        <v>0</v>
      </c>
      <c r="G323" s="52">
        <f t="shared" si="53"/>
        <v>4800</v>
      </c>
      <c r="H323" s="26">
        <f t="shared" si="53"/>
        <v>4800</v>
      </c>
      <c r="I323" s="33">
        <f t="shared" si="42"/>
        <v>100</v>
      </c>
      <c r="J323" s="3"/>
    </row>
    <row r="324" spans="1:10" s="17" customFormat="1" ht="12.75">
      <c r="A324" s="6" t="s">
        <v>465</v>
      </c>
      <c r="B324" s="57" t="s">
        <v>886</v>
      </c>
      <c r="C324" s="55" t="s">
        <v>48</v>
      </c>
      <c r="D324" s="55" t="s">
        <v>1297</v>
      </c>
      <c r="E324" s="55" t="s">
        <v>76</v>
      </c>
      <c r="F324" s="55" t="s">
        <v>1476</v>
      </c>
      <c r="G324" s="52">
        <v>4800</v>
      </c>
      <c r="H324" s="26">
        <v>4800</v>
      </c>
      <c r="I324" s="33">
        <f t="shared" si="42"/>
        <v>100</v>
      </c>
      <c r="J324" s="3"/>
    </row>
    <row r="325" spans="1:10" s="17" customFormat="1" ht="25.5">
      <c r="A325" s="6" t="s">
        <v>466</v>
      </c>
      <c r="B325" s="54" t="s">
        <v>50</v>
      </c>
      <c r="C325" s="55" t="s">
        <v>48</v>
      </c>
      <c r="D325" s="55" t="s">
        <v>835</v>
      </c>
      <c r="E325" s="55"/>
      <c r="F325" s="55">
        <f>F326</f>
        <v>2972.5</v>
      </c>
      <c r="G325" s="52">
        <f>G326</f>
        <v>2836.1000000000004</v>
      </c>
      <c r="H325" s="26">
        <f>H326</f>
        <v>2632.3999999999996</v>
      </c>
      <c r="I325" s="33">
        <f t="shared" si="42"/>
        <v>92.81760163604949</v>
      </c>
      <c r="J325" s="3"/>
    </row>
    <row r="326" spans="1:10" s="17" customFormat="1" ht="76.5">
      <c r="A326" s="6" t="s">
        <v>43</v>
      </c>
      <c r="B326" s="51" t="s">
        <v>51</v>
      </c>
      <c r="C326" s="55" t="s">
        <v>48</v>
      </c>
      <c r="D326" s="55" t="s">
        <v>836</v>
      </c>
      <c r="E326" s="55"/>
      <c r="F326" s="55">
        <f>F327+F329+F331</f>
        <v>2972.5</v>
      </c>
      <c r="G326" s="52">
        <f>G327+G329+G331</f>
        <v>2836.1000000000004</v>
      </c>
      <c r="H326" s="26">
        <f>H327+H329+H331</f>
        <v>2632.3999999999996</v>
      </c>
      <c r="I326" s="33">
        <f t="shared" si="42"/>
        <v>92.81760163604949</v>
      </c>
      <c r="J326" s="3"/>
    </row>
    <row r="327" spans="1:10" s="17" customFormat="1" ht="51">
      <c r="A327" s="6" t="s">
        <v>467</v>
      </c>
      <c r="B327" s="57" t="s">
        <v>693</v>
      </c>
      <c r="C327" s="55" t="s">
        <v>48</v>
      </c>
      <c r="D327" s="55" t="s">
        <v>836</v>
      </c>
      <c r="E327" s="55" t="s">
        <v>690</v>
      </c>
      <c r="F327" s="55" t="str">
        <f>F328</f>
        <v>2747,5</v>
      </c>
      <c r="G327" s="52">
        <f>G328</f>
        <v>2597.8</v>
      </c>
      <c r="H327" s="26">
        <f>H328</f>
        <v>2442.7</v>
      </c>
      <c r="I327" s="33">
        <f t="shared" si="42"/>
        <v>94.02956347678804</v>
      </c>
      <c r="J327" s="3"/>
    </row>
    <row r="328" spans="1:10" s="17" customFormat="1" ht="12.75">
      <c r="A328" s="6" t="s">
        <v>468</v>
      </c>
      <c r="B328" s="57" t="s">
        <v>694</v>
      </c>
      <c r="C328" s="55" t="s">
        <v>48</v>
      </c>
      <c r="D328" s="55" t="s">
        <v>836</v>
      </c>
      <c r="E328" s="55" t="s">
        <v>732</v>
      </c>
      <c r="F328" s="55" t="s">
        <v>1503</v>
      </c>
      <c r="G328" s="50">
        <v>2597.8</v>
      </c>
      <c r="H328" s="27">
        <v>2442.7</v>
      </c>
      <c r="I328" s="33">
        <f aca="true" t="shared" si="54" ref="I328:I391">H328/G328*100</f>
        <v>94.02956347678804</v>
      </c>
      <c r="J328" s="3"/>
    </row>
    <row r="329" spans="1:10" s="17" customFormat="1" ht="25.5">
      <c r="A329" s="6" t="s">
        <v>469</v>
      </c>
      <c r="B329" s="51" t="s">
        <v>651</v>
      </c>
      <c r="C329" s="55" t="s">
        <v>48</v>
      </c>
      <c r="D329" s="55" t="s">
        <v>836</v>
      </c>
      <c r="E329" s="55" t="s">
        <v>642</v>
      </c>
      <c r="F329" s="55" t="str">
        <f>F330</f>
        <v>225,0</v>
      </c>
      <c r="G329" s="52">
        <f>G330</f>
        <v>236.3</v>
      </c>
      <c r="H329" s="26">
        <f>H330</f>
        <v>188</v>
      </c>
      <c r="I329" s="33">
        <f t="shared" si="54"/>
        <v>79.55988150655946</v>
      </c>
      <c r="J329" s="3"/>
    </row>
    <row r="330" spans="1:10" s="17" customFormat="1" ht="25.5">
      <c r="A330" s="6" t="s">
        <v>470</v>
      </c>
      <c r="B330" s="51" t="s">
        <v>652</v>
      </c>
      <c r="C330" s="55" t="s">
        <v>48</v>
      </c>
      <c r="D330" s="55" t="s">
        <v>836</v>
      </c>
      <c r="E330" s="55" t="s">
        <v>635</v>
      </c>
      <c r="F330" s="55" t="s">
        <v>1504</v>
      </c>
      <c r="G330" s="50">
        <v>236.3</v>
      </c>
      <c r="H330" s="27">
        <v>188</v>
      </c>
      <c r="I330" s="33">
        <f t="shared" si="54"/>
        <v>79.55988150655946</v>
      </c>
      <c r="J330" s="3"/>
    </row>
    <row r="331" spans="1:10" s="17" customFormat="1" ht="12.75">
      <c r="A331" s="6" t="s">
        <v>471</v>
      </c>
      <c r="B331" s="57" t="s">
        <v>718</v>
      </c>
      <c r="C331" s="55" t="s">
        <v>48</v>
      </c>
      <c r="D331" s="55" t="s">
        <v>836</v>
      </c>
      <c r="E331" s="55" t="s">
        <v>721</v>
      </c>
      <c r="F331" s="55" t="str">
        <f>F332</f>
        <v>0</v>
      </c>
      <c r="G331" s="52">
        <f>G332</f>
        <v>2</v>
      </c>
      <c r="H331" s="26">
        <f>H332</f>
        <v>1.7</v>
      </c>
      <c r="I331" s="33">
        <f t="shared" si="54"/>
        <v>85</v>
      </c>
      <c r="J331" s="3"/>
    </row>
    <row r="332" spans="1:10" s="17" customFormat="1" ht="12.75">
      <c r="A332" s="6" t="s">
        <v>472</v>
      </c>
      <c r="B332" s="57" t="s">
        <v>719</v>
      </c>
      <c r="C332" s="55" t="s">
        <v>48</v>
      </c>
      <c r="D332" s="55" t="s">
        <v>836</v>
      </c>
      <c r="E332" s="55" t="s">
        <v>722</v>
      </c>
      <c r="F332" s="55" t="s">
        <v>1476</v>
      </c>
      <c r="G332" s="50">
        <v>2</v>
      </c>
      <c r="H332" s="27">
        <v>1.7</v>
      </c>
      <c r="I332" s="33">
        <f t="shared" si="54"/>
        <v>85</v>
      </c>
      <c r="J332" s="3"/>
    </row>
    <row r="333" spans="1:10" s="17" customFormat="1" ht="12.75">
      <c r="A333" s="6" t="s">
        <v>290</v>
      </c>
      <c r="B333" s="62" t="s">
        <v>62</v>
      </c>
      <c r="C333" s="63" t="s">
        <v>66</v>
      </c>
      <c r="D333" s="65"/>
      <c r="E333" s="63"/>
      <c r="F333" s="63">
        <f>F334+F388+F471+F553</f>
        <v>248166.2</v>
      </c>
      <c r="G333" s="66">
        <f>G334+G388+G471+G553</f>
        <v>293722.86</v>
      </c>
      <c r="H333" s="31">
        <f>H334+H388+H471+H553</f>
        <v>271488.49999999994</v>
      </c>
      <c r="I333" s="33">
        <f t="shared" si="54"/>
        <v>92.43015678112353</v>
      </c>
      <c r="J333" s="3"/>
    </row>
    <row r="334" spans="1:10" s="17" customFormat="1" ht="12.75">
      <c r="A334" s="6" t="s">
        <v>291</v>
      </c>
      <c r="B334" s="57" t="s">
        <v>898</v>
      </c>
      <c r="C334" s="55" t="s">
        <v>67</v>
      </c>
      <c r="D334" s="55" t="s">
        <v>666</v>
      </c>
      <c r="E334" s="55" t="s">
        <v>666</v>
      </c>
      <c r="F334" s="55">
        <f>SUM(F335+F381)</f>
        <v>49627.3</v>
      </c>
      <c r="G334" s="50">
        <f>SUM(G335+G381)</f>
        <v>95587.69999999998</v>
      </c>
      <c r="H334" s="27">
        <f>SUM(H335+H381)</f>
        <v>81048</v>
      </c>
      <c r="I334" s="33">
        <f t="shared" si="54"/>
        <v>84.7891517423267</v>
      </c>
      <c r="J334" s="3"/>
    </row>
    <row r="335" spans="1:10" s="17" customFormat="1" ht="25.5">
      <c r="A335" s="6" t="s">
        <v>292</v>
      </c>
      <c r="B335" s="54" t="s">
        <v>63</v>
      </c>
      <c r="C335" s="55" t="s">
        <v>67</v>
      </c>
      <c r="D335" s="55" t="s">
        <v>843</v>
      </c>
      <c r="E335" s="55"/>
      <c r="F335" s="55">
        <f>SUM(F336)</f>
        <v>49627.3</v>
      </c>
      <c r="G335" s="50">
        <f>SUM(G336)</f>
        <v>91143.89999999998</v>
      </c>
      <c r="H335" s="27">
        <f>SUM(H336)</f>
        <v>76981.5</v>
      </c>
      <c r="I335" s="33">
        <f t="shared" si="54"/>
        <v>84.46149440609851</v>
      </c>
      <c r="J335" s="3"/>
    </row>
    <row r="336" spans="1:10" s="17" customFormat="1" ht="25.5">
      <c r="A336" s="6" t="s">
        <v>293</v>
      </c>
      <c r="B336" s="54" t="s">
        <v>64</v>
      </c>
      <c r="C336" s="55" t="s">
        <v>67</v>
      </c>
      <c r="D336" s="55" t="s">
        <v>903</v>
      </c>
      <c r="E336" s="55"/>
      <c r="F336" s="55">
        <f>SUM(F337+F346+F354+F366+F373+F351+F363+F378)</f>
        <v>49627.3</v>
      </c>
      <c r="G336" s="50">
        <f>SUM(G337+G346+G354+G366+G373+G351+G363+G378)</f>
        <v>91143.89999999998</v>
      </c>
      <c r="H336" s="27">
        <f>SUM(H337+H346+H354+H366+H373+H351+H363+H378)</f>
        <v>76981.5</v>
      </c>
      <c r="I336" s="33">
        <f t="shared" si="54"/>
        <v>84.46149440609851</v>
      </c>
      <c r="J336" s="3"/>
    </row>
    <row r="337" spans="1:10" s="17" customFormat="1" ht="51">
      <c r="A337" s="6" t="s">
        <v>294</v>
      </c>
      <c r="B337" s="51" t="s">
        <v>899</v>
      </c>
      <c r="C337" s="55" t="s">
        <v>67</v>
      </c>
      <c r="D337" s="55" t="s">
        <v>904</v>
      </c>
      <c r="E337" s="55"/>
      <c r="F337" s="55">
        <f>SUM(F338+F340+F342+F344)</f>
        <v>22187.4</v>
      </c>
      <c r="G337" s="50">
        <f>SUM(G338+G340+G342+G344)</f>
        <v>19508.6</v>
      </c>
      <c r="H337" s="27">
        <f>SUM(H338+H340+H342+H344)</f>
        <v>14103</v>
      </c>
      <c r="I337" s="33">
        <f t="shared" si="54"/>
        <v>72.29119465261475</v>
      </c>
      <c r="J337" s="3"/>
    </row>
    <row r="338" spans="1:10" s="17" customFormat="1" ht="51">
      <c r="A338" s="6" t="s">
        <v>295</v>
      </c>
      <c r="B338" s="57" t="s">
        <v>693</v>
      </c>
      <c r="C338" s="55" t="s">
        <v>67</v>
      </c>
      <c r="D338" s="55" t="s">
        <v>904</v>
      </c>
      <c r="E338" s="55" t="s">
        <v>690</v>
      </c>
      <c r="F338" s="55" t="s">
        <v>1505</v>
      </c>
      <c r="G338" s="50">
        <f>SUM(G339)</f>
        <v>4461.7</v>
      </c>
      <c r="H338" s="27">
        <f>SUM(H339)</f>
        <v>3592.8</v>
      </c>
      <c r="I338" s="33">
        <f t="shared" si="54"/>
        <v>80.52536028867921</v>
      </c>
      <c r="J338" s="3"/>
    </row>
    <row r="339" spans="1:10" s="17" customFormat="1" ht="12.75">
      <c r="A339" s="6" t="s">
        <v>296</v>
      </c>
      <c r="B339" s="57" t="s">
        <v>694</v>
      </c>
      <c r="C339" s="55" t="s">
        <v>67</v>
      </c>
      <c r="D339" s="55" t="s">
        <v>904</v>
      </c>
      <c r="E339" s="55" t="s">
        <v>732</v>
      </c>
      <c r="F339" s="55" t="s">
        <v>1505</v>
      </c>
      <c r="G339" s="50">
        <v>4461.7</v>
      </c>
      <c r="H339" s="27">
        <v>3592.8</v>
      </c>
      <c r="I339" s="33">
        <f t="shared" si="54"/>
        <v>80.52536028867921</v>
      </c>
      <c r="J339" s="3"/>
    </row>
    <row r="340" spans="1:10" s="17" customFormat="1" ht="25.5">
      <c r="A340" s="6" t="s">
        <v>297</v>
      </c>
      <c r="B340" s="51" t="s">
        <v>651</v>
      </c>
      <c r="C340" s="55" t="s">
        <v>67</v>
      </c>
      <c r="D340" s="55" t="s">
        <v>904</v>
      </c>
      <c r="E340" s="55" t="s">
        <v>642</v>
      </c>
      <c r="F340" s="55" t="s">
        <v>1506</v>
      </c>
      <c r="G340" s="50">
        <f>SUM(G341)</f>
        <v>8564.6</v>
      </c>
      <c r="H340" s="27">
        <f>SUM(H341)</f>
        <v>4175.3</v>
      </c>
      <c r="I340" s="33">
        <f t="shared" si="54"/>
        <v>48.75067136818999</v>
      </c>
      <c r="J340" s="3"/>
    </row>
    <row r="341" spans="1:10" s="17" customFormat="1" ht="25.5">
      <c r="A341" s="6" t="s">
        <v>298</v>
      </c>
      <c r="B341" s="51" t="s">
        <v>652</v>
      </c>
      <c r="C341" s="55" t="s">
        <v>67</v>
      </c>
      <c r="D341" s="55" t="s">
        <v>904</v>
      </c>
      <c r="E341" s="55" t="s">
        <v>635</v>
      </c>
      <c r="F341" s="55" t="s">
        <v>1506</v>
      </c>
      <c r="G341" s="50">
        <v>8564.6</v>
      </c>
      <c r="H341" s="27">
        <v>4175.3</v>
      </c>
      <c r="I341" s="33">
        <f t="shared" si="54"/>
        <v>48.75067136818999</v>
      </c>
      <c r="J341" s="48"/>
    </row>
    <row r="342" spans="1:10" s="17" customFormat="1" ht="25.5">
      <c r="A342" s="6" t="s">
        <v>299</v>
      </c>
      <c r="B342" s="51" t="s">
        <v>65</v>
      </c>
      <c r="C342" s="55" t="s">
        <v>67</v>
      </c>
      <c r="D342" s="55" t="s">
        <v>904</v>
      </c>
      <c r="E342" s="55" t="s">
        <v>667</v>
      </c>
      <c r="F342" s="55" t="s">
        <v>1547</v>
      </c>
      <c r="G342" s="50">
        <f>SUM(G343)</f>
        <v>6443.5</v>
      </c>
      <c r="H342" s="27">
        <f>SUM(H343)</f>
        <v>6317.5</v>
      </c>
      <c r="I342" s="33">
        <f t="shared" si="54"/>
        <v>98.04454101032047</v>
      </c>
      <c r="J342" s="3"/>
    </row>
    <row r="343" spans="1:10" s="17" customFormat="1" ht="12.75">
      <c r="A343" s="6" t="s">
        <v>300</v>
      </c>
      <c r="B343" s="51" t="s">
        <v>669</v>
      </c>
      <c r="C343" s="55" t="s">
        <v>67</v>
      </c>
      <c r="D343" s="55" t="s">
        <v>904</v>
      </c>
      <c r="E343" s="55" t="s">
        <v>668</v>
      </c>
      <c r="F343" s="55" t="s">
        <v>1547</v>
      </c>
      <c r="G343" s="50">
        <v>6443.5</v>
      </c>
      <c r="H343" s="27">
        <v>6317.5</v>
      </c>
      <c r="I343" s="33">
        <f t="shared" si="54"/>
        <v>98.04454101032047</v>
      </c>
      <c r="J343" s="3"/>
    </row>
    <row r="344" spans="1:10" s="17" customFormat="1" ht="12.75">
      <c r="A344" s="6" t="s">
        <v>301</v>
      </c>
      <c r="B344" s="57" t="s">
        <v>718</v>
      </c>
      <c r="C344" s="55" t="s">
        <v>67</v>
      </c>
      <c r="D344" s="55" t="s">
        <v>904</v>
      </c>
      <c r="E344" s="55" t="s">
        <v>721</v>
      </c>
      <c r="F344" s="55" t="s">
        <v>1546</v>
      </c>
      <c r="G344" s="50">
        <f>SUM(G345)</f>
        <v>38.8</v>
      </c>
      <c r="H344" s="27">
        <f>SUM(H345)</f>
        <v>17.4</v>
      </c>
      <c r="I344" s="33">
        <f t="shared" si="54"/>
        <v>44.84536082474227</v>
      </c>
      <c r="J344" s="3"/>
    </row>
    <row r="345" spans="1:10" s="17" customFormat="1" ht="12.75">
      <c r="A345" s="6" t="s">
        <v>302</v>
      </c>
      <c r="B345" s="57" t="s">
        <v>719</v>
      </c>
      <c r="C345" s="55" t="s">
        <v>67</v>
      </c>
      <c r="D345" s="55" t="s">
        <v>904</v>
      </c>
      <c r="E345" s="55" t="s">
        <v>722</v>
      </c>
      <c r="F345" s="55" t="s">
        <v>1546</v>
      </c>
      <c r="G345" s="50">
        <v>38.8</v>
      </c>
      <c r="H345" s="27">
        <v>17.4</v>
      </c>
      <c r="I345" s="33">
        <f t="shared" si="54"/>
        <v>44.84536082474227</v>
      </c>
      <c r="J345" s="3"/>
    </row>
    <row r="346" spans="1:10" s="17" customFormat="1" ht="102">
      <c r="A346" s="6" t="s">
        <v>303</v>
      </c>
      <c r="B346" s="51" t="s">
        <v>900</v>
      </c>
      <c r="C346" s="55" t="s">
        <v>67</v>
      </c>
      <c r="D346" s="55" t="s">
        <v>905</v>
      </c>
      <c r="E346" s="55"/>
      <c r="F346" s="55">
        <f>SUM(F347+F349)</f>
        <v>2.5</v>
      </c>
      <c r="G346" s="50">
        <f>SUM(G347+G349)</f>
        <v>0</v>
      </c>
      <c r="H346" s="27">
        <f>SUM(H347+H349)</f>
        <v>0</v>
      </c>
      <c r="I346" s="33">
        <v>0</v>
      </c>
      <c r="J346" s="3"/>
    </row>
    <row r="347" spans="1:10" s="17" customFormat="1" ht="51">
      <c r="A347" s="6" t="s">
        <v>304</v>
      </c>
      <c r="B347" s="57" t="s">
        <v>693</v>
      </c>
      <c r="C347" s="55" t="s">
        <v>67</v>
      </c>
      <c r="D347" s="55" t="s">
        <v>905</v>
      </c>
      <c r="E347" s="55" t="s">
        <v>690</v>
      </c>
      <c r="F347" s="55" t="s">
        <v>1507</v>
      </c>
      <c r="G347" s="50">
        <f>SUM(G348)</f>
        <v>0</v>
      </c>
      <c r="H347" s="27">
        <f>SUM(H348)</f>
        <v>0</v>
      </c>
      <c r="I347" s="33">
        <v>0</v>
      </c>
      <c r="J347" s="3"/>
    </row>
    <row r="348" spans="1:10" s="17" customFormat="1" ht="12.75">
      <c r="A348" s="6" t="s">
        <v>305</v>
      </c>
      <c r="B348" s="57" t="s">
        <v>694</v>
      </c>
      <c r="C348" s="55" t="s">
        <v>67</v>
      </c>
      <c r="D348" s="55" t="s">
        <v>905</v>
      </c>
      <c r="E348" s="55" t="s">
        <v>732</v>
      </c>
      <c r="F348" s="55" t="s">
        <v>1507</v>
      </c>
      <c r="G348" s="50">
        <v>0</v>
      </c>
      <c r="H348" s="27">
        <v>0</v>
      </c>
      <c r="I348" s="33">
        <v>0</v>
      </c>
      <c r="J348" s="3"/>
    </row>
    <row r="349" spans="1:10" s="17" customFormat="1" ht="25.5">
      <c r="A349" s="6" t="s">
        <v>306</v>
      </c>
      <c r="B349" s="51" t="s">
        <v>65</v>
      </c>
      <c r="C349" s="55" t="s">
        <v>67</v>
      </c>
      <c r="D349" s="55" t="s">
        <v>905</v>
      </c>
      <c r="E349" s="55" t="s">
        <v>667</v>
      </c>
      <c r="F349" s="55" t="s">
        <v>1508</v>
      </c>
      <c r="G349" s="50">
        <f>SUM(G350)</f>
        <v>0</v>
      </c>
      <c r="H349" s="27">
        <f>SUM(H350)</f>
        <v>0</v>
      </c>
      <c r="I349" s="33">
        <v>0</v>
      </c>
      <c r="J349" s="3"/>
    </row>
    <row r="350" spans="1:10" s="17" customFormat="1" ht="12.75">
      <c r="A350" s="6" t="s">
        <v>307</v>
      </c>
      <c r="B350" s="51" t="s">
        <v>669</v>
      </c>
      <c r="C350" s="55" t="s">
        <v>67</v>
      </c>
      <c r="D350" s="55" t="s">
        <v>905</v>
      </c>
      <c r="E350" s="55" t="s">
        <v>668</v>
      </c>
      <c r="F350" s="55" t="s">
        <v>1508</v>
      </c>
      <c r="G350" s="50">
        <v>0</v>
      </c>
      <c r="H350" s="27">
        <v>0</v>
      </c>
      <c r="I350" s="33">
        <v>0</v>
      </c>
      <c r="J350" s="3"/>
    </row>
    <row r="351" spans="1:10" s="17" customFormat="1" ht="127.5">
      <c r="A351" s="6" t="s">
        <v>308</v>
      </c>
      <c r="B351" s="57" t="s">
        <v>1139</v>
      </c>
      <c r="C351" s="55" t="s">
        <v>67</v>
      </c>
      <c r="D351" s="56" t="s">
        <v>1140</v>
      </c>
      <c r="E351" s="55"/>
      <c r="F351" s="55">
        <f aca="true" t="shared" si="55" ref="F351:H352">SUM(F352)</f>
        <v>0</v>
      </c>
      <c r="G351" s="37">
        <f t="shared" si="55"/>
        <v>160.2</v>
      </c>
      <c r="H351" s="37">
        <f t="shared" si="55"/>
        <v>123</v>
      </c>
      <c r="I351" s="33">
        <f t="shared" si="54"/>
        <v>76.77902621722848</v>
      </c>
      <c r="J351" s="3"/>
    </row>
    <row r="352" spans="1:10" s="17" customFormat="1" ht="25.5">
      <c r="A352" s="6" t="s">
        <v>473</v>
      </c>
      <c r="B352" s="57" t="s">
        <v>885</v>
      </c>
      <c r="C352" s="55" t="s">
        <v>67</v>
      </c>
      <c r="D352" s="56" t="s">
        <v>1140</v>
      </c>
      <c r="E352" s="55" t="s">
        <v>340</v>
      </c>
      <c r="F352" s="55">
        <f>SUM(F353)</f>
        <v>0</v>
      </c>
      <c r="G352" s="37">
        <f>SUM(G353)</f>
        <v>160.2</v>
      </c>
      <c r="H352" s="37">
        <f t="shared" si="55"/>
        <v>123</v>
      </c>
      <c r="I352" s="33">
        <f t="shared" si="54"/>
        <v>76.77902621722848</v>
      </c>
      <c r="J352" s="3"/>
    </row>
    <row r="353" spans="1:10" s="17" customFormat="1" ht="12.75">
      <c r="A353" s="6" t="s">
        <v>474</v>
      </c>
      <c r="B353" s="57" t="s">
        <v>886</v>
      </c>
      <c r="C353" s="55" t="s">
        <v>67</v>
      </c>
      <c r="D353" s="56" t="s">
        <v>1140</v>
      </c>
      <c r="E353" s="55" t="s">
        <v>76</v>
      </c>
      <c r="F353" s="55" t="s">
        <v>1476</v>
      </c>
      <c r="G353" s="37">
        <v>160.2</v>
      </c>
      <c r="H353" s="37">
        <v>123</v>
      </c>
      <c r="I353" s="33">
        <f t="shared" si="54"/>
        <v>76.77902621722848</v>
      </c>
      <c r="J353" s="3"/>
    </row>
    <row r="354" spans="1:10" s="17" customFormat="1" ht="153">
      <c r="A354" s="6" t="s">
        <v>475</v>
      </c>
      <c r="B354" s="70" t="s">
        <v>901</v>
      </c>
      <c r="C354" s="55" t="s">
        <v>67</v>
      </c>
      <c r="D354" s="55" t="s">
        <v>906</v>
      </c>
      <c r="E354" s="55"/>
      <c r="F354" s="55">
        <f>SUM(F355+F357+F359)</f>
        <v>8027.4</v>
      </c>
      <c r="G354" s="50">
        <f>SUM(G355+G357+G359+G361)</f>
        <v>8170.2</v>
      </c>
      <c r="H354" s="50">
        <f>SUM(H355+H357+H359+H361)</f>
        <v>7777.4</v>
      </c>
      <c r="I354" s="33">
        <f t="shared" si="54"/>
        <v>95.19228415461065</v>
      </c>
      <c r="J354" s="3"/>
    </row>
    <row r="355" spans="1:10" s="17" customFormat="1" ht="51">
      <c r="A355" s="6" t="s">
        <v>476</v>
      </c>
      <c r="B355" s="57" t="s">
        <v>693</v>
      </c>
      <c r="C355" s="55" t="s">
        <v>67</v>
      </c>
      <c r="D355" s="55" t="s">
        <v>906</v>
      </c>
      <c r="E355" s="55" t="s">
        <v>690</v>
      </c>
      <c r="F355" s="55">
        <f>SUM(F356)</f>
        <v>5817.4</v>
      </c>
      <c r="G355" s="50">
        <f>SUM(G356)</f>
        <v>4738</v>
      </c>
      <c r="H355" s="27">
        <f>SUM(H356)</f>
        <v>4643.7</v>
      </c>
      <c r="I355" s="33">
        <f t="shared" si="54"/>
        <v>98.00970873786407</v>
      </c>
      <c r="J355" s="3"/>
    </row>
    <row r="356" spans="1:10" s="17" customFormat="1" ht="12.75">
      <c r="A356" s="6" t="s">
        <v>309</v>
      </c>
      <c r="B356" s="57" t="s">
        <v>694</v>
      </c>
      <c r="C356" s="55" t="s">
        <v>67</v>
      </c>
      <c r="D356" s="55" t="s">
        <v>906</v>
      </c>
      <c r="E356" s="55" t="s">
        <v>732</v>
      </c>
      <c r="F356" s="55">
        <v>5817.4</v>
      </c>
      <c r="G356" s="50">
        <v>4738</v>
      </c>
      <c r="H356" s="27">
        <v>4643.7</v>
      </c>
      <c r="I356" s="33">
        <f t="shared" si="54"/>
        <v>98.00970873786407</v>
      </c>
      <c r="J356" s="3"/>
    </row>
    <row r="357" spans="1:10" s="17" customFormat="1" ht="25.5">
      <c r="A357" s="6" t="s">
        <v>310</v>
      </c>
      <c r="B357" s="51" t="s">
        <v>651</v>
      </c>
      <c r="C357" s="55" t="s">
        <v>67</v>
      </c>
      <c r="D357" s="55" t="s">
        <v>906</v>
      </c>
      <c r="E357" s="55" t="s">
        <v>642</v>
      </c>
      <c r="F357" s="55" t="s">
        <v>1509</v>
      </c>
      <c r="G357" s="50">
        <f>SUM(G358)</f>
        <v>269</v>
      </c>
      <c r="H357" s="27">
        <f>SUM(H358)</f>
        <v>223.9</v>
      </c>
      <c r="I357" s="33">
        <f t="shared" si="54"/>
        <v>83.23420074349443</v>
      </c>
      <c r="J357" s="3"/>
    </row>
    <row r="358" spans="1:10" s="17" customFormat="1" ht="25.5">
      <c r="A358" s="6" t="s">
        <v>311</v>
      </c>
      <c r="B358" s="51" t="s">
        <v>652</v>
      </c>
      <c r="C358" s="55" t="s">
        <v>67</v>
      </c>
      <c r="D358" s="55" t="s">
        <v>906</v>
      </c>
      <c r="E358" s="55" t="s">
        <v>635</v>
      </c>
      <c r="F358" s="55" t="s">
        <v>1509</v>
      </c>
      <c r="G358" s="50">
        <v>269</v>
      </c>
      <c r="H358" s="27">
        <v>223.9</v>
      </c>
      <c r="I358" s="33">
        <f t="shared" si="54"/>
        <v>83.23420074349443</v>
      </c>
      <c r="J358" s="3"/>
    </row>
    <row r="359" spans="1:10" s="17" customFormat="1" ht="25.5">
      <c r="A359" s="6" t="s">
        <v>477</v>
      </c>
      <c r="B359" s="51" t="s">
        <v>65</v>
      </c>
      <c r="C359" s="55" t="s">
        <v>67</v>
      </c>
      <c r="D359" s="55" t="s">
        <v>906</v>
      </c>
      <c r="E359" s="55" t="s">
        <v>667</v>
      </c>
      <c r="F359" s="55" t="s">
        <v>1510</v>
      </c>
      <c r="G359" s="50">
        <f>SUM(G360)</f>
        <v>3151.9</v>
      </c>
      <c r="H359" s="27">
        <f>SUM(H360)</f>
        <v>2900</v>
      </c>
      <c r="I359" s="33">
        <f t="shared" si="54"/>
        <v>92.00799517751197</v>
      </c>
      <c r="J359" s="3"/>
    </row>
    <row r="360" spans="1:10" s="17" customFormat="1" ht="12.75">
      <c r="A360" s="6" t="s">
        <v>478</v>
      </c>
      <c r="B360" s="51" t="s">
        <v>669</v>
      </c>
      <c r="C360" s="55" t="s">
        <v>67</v>
      </c>
      <c r="D360" s="55" t="s">
        <v>906</v>
      </c>
      <c r="E360" s="55" t="s">
        <v>668</v>
      </c>
      <c r="F360" s="55" t="s">
        <v>1510</v>
      </c>
      <c r="G360" s="50">
        <v>3151.9</v>
      </c>
      <c r="H360" s="27">
        <v>2900</v>
      </c>
      <c r="I360" s="33">
        <f t="shared" si="54"/>
        <v>92.00799517751197</v>
      </c>
      <c r="J360" s="3"/>
    </row>
    <row r="361" spans="1:10" s="17" customFormat="1" ht="12.75">
      <c r="A361" s="6" t="s">
        <v>479</v>
      </c>
      <c r="B361" s="51" t="s">
        <v>718</v>
      </c>
      <c r="C361" s="55" t="s">
        <v>67</v>
      </c>
      <c r="D361" s="55" t="s">
        <v>906</v>
      </c>
      <c r="E361" s="55" t="s">
        <v>721</v>
      </c>
      <c r="F361" s="55" t="s">
        <v>1476</v>
      </c>
      <c r="G361" s="50">
        <f>G362</f>
        <v>11.3</v>
      </c>
      <c r="H361" s="50">
        <f>H362</f>
        <v>9.8</v>
      </c>
      <c r="I361" s="33">
        <f t="shared" si="54"/>
        <v>86.72566371681415</v>
      </c>
      <c r="J361" s="3"/>
    </row>
    <row r="362" spans="1:10" s="17" customFormat="1" ht="12.75">
      <c r="A362" s="6" t="s">
        <v>312</v>
      </c>
      <c r="B362" s="51" t="s">
        <v>719</v>
      </c>
      <c r="C362" s="55" t="s">
        <v>67</v>
      </c>
      <c r="D362" s="55" t="s">
        <v>906</v>
      </c>
      <c r="E362" s="55" t="s">
        <v>722</v>
      </c>
      <c r="F362" s="55" t="s">
        <v>1476</v>
      </c>
      <c r="G362" s="50">
        <v>11.3</v>
      </c>
      <c r="H362" s="27">
        <v>9.8</v>
      </c>
      <c r="I362" s="33">
        <f t="shared" si="54"/>
        <v>86.72566371681415</v>
      </c>
      <c r="J362" s="3"/>
    </row>
    <row r="363" spans="1:10" s="17" customFormat="1" ht="127.5">
      <c r="A363" s="6" t="s">
        <v>313</v>
      </c>
      <c r="B363" s="57" t="s">
        <v>1141</v>
      </c>
      <c r="C363" s="55" t="s">
        <v>67</v>
      </c>
      <c r="D363" s="56" t="s">
        <v>1142</v>
      </c>
      <c r="E363" s="63"/>
      <c r="F363" s="63">
        <f aca="true" t="shared" si="56" ref="F363:H364">SUM(F364)</f>
        <v>0</v>
      </c>
      <c r="G363" s="37">
        <f t="shared" si="56"/>
        <v>45103.6</v>
      </c>
      <c r="H363" s="37">
        <f t="shared" si="56"/>
        <v>37462.9</v>
      </c>
      <c r="I363" s="33">
        <f t="shared" si="54"/>
        <v>83.05966707757253</v>
      </c>
      <c r="J363" s="3"/>
    </row>
    <row r="364" spans="1:10" s="17" customFormat="1" ht="25.5">
      <c r="A364" s="6" t="s">
        <v>314</v>
      </c>
      <c r="B364" s="57" t="s">
        <v>885</v>
      </c>
      <c r="C364" s="55" t="s">
        <v>67</v>
      </c>
      <c r="D364" s="56" t="s">
        <v>1142</v>
      </c>
      <c r="E364" s="55" t="s">
        <v>340</v>
      </c>
      <c r="F364" s="55">
        <f t="shared" si="56"/>
        <v>0</v>
      </c>
      <c r="G364" s="37">
        <f t="shared" si="56"/>
        <v>45103.6</v>
      </c>
      <c r="H364" s="37">
        <f t="shared" si="56"/>
        <v>37462.9</v>
      </c>
      <c r="I364" s="33">
        <f t="shared" si="54"/>
        <v>83.05966707757253</v>
      </c>
      <c r="J364" s="3"/>
    </row>
    <row r="365" spans="1:10" s="17" customFormat="1" ht="12.75">
      <c r="A365" s="6" t="s">
        <v>315</v>
      </c>
      <c r="B365" s="57" t="s">
        <v>886</v>
      </c>
      <c r="C365" s="55" t="s">
        <v>67</v>
      </c>
      <c r="D365" s="56" t="s">
        <v>1142</v>
      </c>
      <c r="E365" s="55" t="s">
        <v>76</v>
      </c>
      <c r="F365" s="55" t="s">
        <v>1476</v>
      </c>
      <c r="G365" s="37">
        <v>45103.6</v>
      </c>
      <c r="H365" s="37">
        <v>37462.9</v>
      </c>
      <c r="I365" s="33">
        <f t="shared" si="54"/>
        <v>83.05966707757253</v>
      </c>
      <c r="J365" s="3"/>
    </row>
    <row r="366" spans="1:10" s="17" customFormat="1" ht="153">
      <c r="A366" s="6" t="s">
        <v>316</v>
      </c>
      <c r="B366" s="68" t="s">
        <v>902</v>
      </c>
      <c r="C366" s="55" t="s">
        <v>67</v>
      </c>
      <c r="D366" s="55" t="s">
        <v>907</v>
      </c>
      <c r="E366" s="55"/>
      <c r="F366" s="55">
        <f>SUM(F367+F369+F371)</f>
        <v>15126.9</v>
      </c>
      <c r="G366" s="50">
        <f>SUM(G367+G369+G371)</f>
        <v>14478.4</v>
      </c>
      <c r="H366" s="27">
        <f>SUM(H367+H369+H371)</f>
        <v>14027.9</v>
      </c>
      <c r="I366" s="33">
        <f t="shared" si="54"/>
        <v>96.88846833904299</v>
      </c>
      <c r="J366" s="3"/>
    </row>
    <row r="367" spans="1:10" s="17" customFormat="1" ht="51">
      <c r="A367" s="6" t="s">
        <v>317</v>
      </c>
      <c r="B367" s="57" t="s">
        <v>693</v>
      </c>
      <c r="C367" s="55" t="s">
        <v>67</v>
      </c>
      <c r="D367" s="55" t="s">
        <v>907</v>
      </c>
      <c r="E367" s="55" t="s">
        <v>690</v>
      </c>
      <c r="F367" s="55" t="s">
        <v>1511</v>
      </c>
      <c r="G367" s="50">
        <f>SUM(G368)</f>
        <v>6764.5</v>
      </c>
      <c r="H367" s="27">
        <f>SUM(H368)</f>
        <v>6321.4</v>
      </c>
      <c r="I367" s="33">
        <f t="shared" si="54"/>
        <v>93.44962672776998</v>
      </c>
      <c r="J367" s="3"/>
    </row>
    <row r="368" spans="1:10" s="17" customFormat="1" ht="12.75">
      <c r="A368" s="6" t="s">
        <v>318</v>
      </c>
      <c r="B368" s="57" t="s">
        <v>694</v>
      </c>
      <c r="C368" s="55" t="s">
        <v>67</v>
      </c>
      <c r="D368" s="55" t="s">
        <v>907</v>
      </c>
      <c r="E368" s="55" t="s">
        <v>732</v>
      </c>
      <c r="F368" s="55" t="s">
        <v>1511</v>
      </c>
      <c r="G368" s="50">
        <v>6764.5</v>
      </c>
      <c r="H368" s="27">
        <v>6321.4</v>
      </c>
      <c r="I368" s="33">
        <f t="shared" si="54"/>
        <v>93.44962672776998</v>
      </c>
      <c r="J368" s="3"/>
    </row>
    <row r="369" spans="1:10" s="17" customFormat="1" ht="25.5">
      <c r="A369" s="6" t="s">
        <v>319</v>
      </c>
      <c r="B369" s="51" t="s">
        <v>651</v>
      </c>
      <c r="C369" s="55" t="s">
        <v>67</v>
      </c>
      <c r="D369" s="55" t="s">
        <v>907</v>
      </c>
      <c r="E369" s="55" t="s">
        <v>642</v>
      </c>
      <c r="F369" s="55" t="s">
        <v>1512</v>
      </c>
      <c r="G369" s="50">
        <f>SUM(G370)</f>
        <v>228.2</v>
      </c>
      <c r="H369" s="27">
        <f>SUM(H370)</f>
        <v>226.8</v>
      </c>
      <c r="I369" s="33">
        <f t="shared" si="54"/>
        <v>99.38650306748468</v>
      </c>
      <c r="J369" s="3"/>
    </row>
    <row r="370" spans="1:10" s="17" customFormat="1" ht="25.5">
      <c r="A370" s="6" t="s">
        <v>320</v>
      </c>
      <c r="B370" s="51" t="s">
        <v>652</v>
      </c>
      <c r="C370" s="55" t="s">
        <v>67</v>
      </c>
      <c r="D370" s="55" t="s">
        <v>907</v>
      </c>
      <c r="E370" s="55" t="s">
        <v>635</v>
      </c>
      <c r="F370" s="55" t="s">
        <v>1512</v>
      </c>
      <c r="G370" s="50">
        <v>228.2</v>
      </c>
      <c r="H370" s="27">
        <v>226.8</v>
      </c>
      <c r="I370" s="33">
        <f t="shared" si="54"/>
        <v>99.38650306748468</v>
      </c>
      <c r="J370" s="3"/>
    </row>
    <row r="371" spans="1:10" s="17" customFormat="1" ht="25.5">
      <c r="A371" s="6" t="s">
        <v>321</v>
      </c>
      <c r="B371" s="51" t="s">
        <v>65</v>
      </c>
      <c r="C371" s="55" t="s">
        <v>67</v>
      </c>
      <c r="D371" s="55" t="s">
        <v>907</v>
      </c>
      <c r="E371" s="55" t="s">
        <v>667</v>
      </c>
      <c r="F371" s="55" t="s">
        <v>1513</v>
      </c>
      <c r="G371" s="50">
        <f>SUM(G372)</f>
        <v>7485.7</v>
      </c>
      <c r="H371" s="27">
        <f>SUM(H372)</f>
        <v>7479.7</v>
      </c>
      <c r="I371" s="33">
        <f t="shared" si="54"/>
        <v>99.91984717528088</v>
      </c>
      <c r="J371" s="3"/>
    </row>
    <row r="372" spans="1:10" s="17" customFormat="1" ht="12.75">
      <c r="A372" s="6" t="s">
        <v>322</v>
      </c>
      <c r="B372" s="51" t="s">
        <v>669</v>
      </c>
      <c r="C372" s="55" t="s">
        <v>67</v>
      </c>
      <c r="D372" s="55" t="s">
        <v>907</v>
      </c>
      <c r="E372" s="55" t="s">
        <v>668</v>
      </c>
      <c r="F372" s="55" t="s">
        <v>1513</v>
      </c>
      <c r="G372" s="50">
        <v>7485.7</v>
      </c>
      <c r="H372" s="27">
        <v>7479.7</v>
      </c>
      <c r="I372" s="33">
        <f t="shared" si="54"/>
        <v>99.91984717528088</v>
      </c>
      <c r="J372" s="3"/>
    </row>
    <row r="373" spans="1:10" s="17" customFormat="1" ht="76.5">
      <c r="A373" s="6" t="s">
        <v>323</v>
      </c>
      <c r="B373" s="71" t="s">
        <v>707</v>
      </c>
      <c r="C373" s="55" t="s">
        <v>67</v>
      </c>
      <c r="D373" s="55" t="s">
        <v>908</v>
      </c>
      <c r="E373" s="55"/>
      <c r="F373" s="55">
        <f>SUM(F374+F376)</f>
        <v>4283.1</v>
      </c>
      <c r="G373" s="50">
        <f>SUM(G374+G376)</f>
        <v>3499.2</v>
      </c>
      <c r="H373" s="27">
        <f>SUM(H374+H376)</f>
        <v>3263.6</v>
      </c>
      <c r="I373" s="33">
        <f t="shared" si="54"/>
        <v>93.26703246456333</v>
      </c>
      <c r="J373" s="3"/>
    </row>
    <row r="374" spans="1:10" s="17" customFormat="1" ht="51">
      <c r="A374" s="6" t="s">
        <v>324</v>
      </c>
      <c r="B374" s="57" t="s">
        <v>693</v>
      </c>
      <c r="C374" s="55" t="s">
        <v>67</v>
      </c>
      <c r="D374" s="55" t="s">
        <v>908</v>
      </c>
      <c r="E374" s="55" t="s">
        <v>690</v>
      </c>
      <c r="F374" s="55" t="s">
        <v>1514</v>
      </c>
      <c r="G374" s="50">
        <f>SUM(G375)</f>
        <v>2362.2</v>
      </c>
      <c r="H374" s="27">
        <f>SUM(H375)</f>
        <v>2145.5</v>
      </c>
      <c r="I374" s="33">
        <f t="shared" si="54"/>
        <v>90.82634831936332</v>
      </c>
      <c r="J374" s="3"/>
    </row>
    <row r="375" spans="1:10" s="17" customFormat="1" ht="12.75">
      <c r="A375" s="6" t="s">
        <v>325</v>
      </c>
      <c r="B375" s="57" t="s">
        <v>694</v>
      </c>
      <c r="C375" s="55" t="s">
        <v>67</v>
      </c>
      <c r="D375" s="55" t="s">
        <v>908</v>
      </c>
      <c r="E375" s="55" t="s">
        <v>732</v>
      </c>
      <c r="F375" s="55" t="s">
        <v>1514</v>
      </c>
      <c r="G375" s="50">
        <v>2362.2</v>
      </c>
      <c r="H375" s="27">
        <v>2145.5</v>
      </c>
      <c r="I375" s="33">
        <f t="shared" si="54"/>
        <v>90.82634831936332</v>
      </c>
      <c r="J375" s="3"/>
    </row>
    <row r="376" spans="1:10" s="17" customFormat="1" ht="25.5">
      <c r="A376" s="6" t="s">
        <v>326</v>
      </c>
      <c r="B376" s="51" t="s">
        <v>65</v>
      </c>
      <c r="C376" s="55" t="s">
        <v>67</v>
      </c>
      <c r="D376" s="55" t="s">
        <v>908</v>
      </c>
      <c r="E376" s="55" t="s">
        <v>667</v>
      </c>
      <c r="F376" s="55" t="s">
        <v>1515</v>
      </c>
      <c r="G376" s="50">
        <f>SUM(G377)</f>
        <v>1137</v>
      </c>
      <c r="H376" s="27">
        <f>SUM(H377)</f>
        <v>1118.1</v>
      </c>
      <c r="I376" s="33">
        <f t="shared" si="54"/>
        <v>98.33773087071239</v>
      </c>
      <c r="J376" s="3"/>
    </row>
    <row r="377" spans="1:10" s="17" customFormat="1" ht="12.75">
      <c r="A377" s="6" t="s">
        <v>480</v>
      </c>
      <c r="B377" s="51" t="s">
        <v>669</v>
      </c>
      <c r="C377" s="55" t="s">
        <v>67</v>
      </c>
      <c r="D377" s="55" t="s">
        <v>908</v>
      </c>
      <c r="E377" s="55" t="s">
        <v>668</v>
      </c>
      <c r="F377" s="55" t="s">
        <v>1515</v>
      </c>
      <c r="G377" s="50">
        <v>1137</v>
      </c>
      <c r="H377" s="27">
        <v>1118.1</v>
      </c>
      <c r="I377" s="33">
        <f t="shared" si="54"/>
        <v>98.33773087071239</v>
      </c>
      <c r="J377" s="3"/>
    </row>
    <row r="378" spans="1:10" s="17" customFormat="1" ht="51">
      <c r="A378" s="6" t="s">
        <v>327</v>
      </c>
      <c r="B378" s="71" t="s">
        <v>1159</v>
      </c>
      <c r="C378" s="55" t="s">
        <v>67</v>
      </c>
      <c r="D378" s="55" t="s">
        <v>1158</v>
      </c>
      <c r="E378" s="55"/>
      <c r="F378" s="55">
        <f aca="true" t="shared" si="57" ref="F378:H379">SUM(F379)</f>
        <v>0</v>
      </c>
      <c r="G378" s="50">
        <f t="shared" si="57"/>
        <v>223.7</v>
      </c>
      <c r="H378" s="27">
        <f t="shared" si="57"/>
        <v>223.7</v>
      </c>
      <c r="I378" s="33">
        <f t="shared" si="54"/>
        <v>100</v>
      </c>
      <c r="J378" s="3"/>
    </row>
    <row r="379" spans="1:10" s="17" customFormat="1" ht="25.5">
      <c r="A379" s="6" t="s">
        <v>328</v>
      </c>
      <c r="B379" s="51" t="s">
        <v>651</v>
      </c>
      <c r="C379" s="55" t="s">
        <v>67</v>
      </c>
      <c r="D379" s="55" t="s">
        <v>1158</v>
      </c>
      <c r="E379" s="55" t="s">
        <v>642</v>
      </c>
      <c r="F379" s="55">
        <f>SUM(F380)</f>
        <v>0</v>
      </c>
      <c r="G379" s="50">
        <f>SUM(G380)</f>
        <v>223.7</v>
      </c>
      <c r="H379" s="27">
        <f t="shared" si="57"/>
        <v>223.7</v>
      </c>
      <c r="I379" s="33">
        <f t="shared" si="54"/>
        <v>100</v>
      </c>
      <c r="J379" s="3"/>
    </row>
    <row r="380" spans="1:10" s="17" customFormat="1" ht="25.5">
      <c r="A380" s="6" t="s">
        <v>329</v>
      </c>
      <c r="B380" s="51" t="s">
        <v>652</v>
      </c>
      <c r="C380" s="55" t="s">
        <v>67</v>
      </c>
      <c r="D380" s="55" t="s">
        <v>1158</v>
      </c>
      <c r="E380" s="55" t="s">
        <v>635</v>
      </c>
      <c r="F380" s="55" t="s">
        <v>1476</v>
      </c>
      <c r="G380" s="50">
        <v>223.7</v>
      </c>
      <c r="H380" s="27">
        <v>223.7</v>
      </c>
      <c r="I380" s="33">
        <f t="shared" si="54"/>
        <v>100</v>
      </c>
      <c r="J380" s="3"/>
    </row>
    <row r="381" spans="1:10" s="17" customFormat="1" ht="12.75">
      <c r="A381" s="6" t="s">
        <v>330</v>
      </c>
      <c r="B381" s="54" t="s">
        <v>2</v>
      </c>
      <c r="C381" s="55" t="s">
        <v>67</v>
      </c>
      <c r="D381" s="56" t="s">
        <v>742</v>
      </c>
      <c r="E381" s="55"/>
      <c r="F381" s="55">
        <f>SUM(F382+F385)</f>
        <v>0</v>
      </c>
      <c r="G381" s="50">
        <f>SUM(G382+G385)</f>
        <v>4443.8</v>
      </c>
      <c r="H381" s="27">
        <f>SUM(H382+H385)</f>
        <v>4066.5</v>
      </c>
      <c r="I381" s="33">
        <f t="shared" si="54"/>
        <v>91.50951888023762</v>
      </c>
      <c r="J381" s="3"/>
    </row>
    <row r="382" spans="1:10" s="17" customFormat="1" ht="89.25">
      <c r="A382" s="6" t="s">
        <v>1025</v>
      </c>
      <c r="B382" s="49" t="s">
        <v>1313</v>
      </c>
      <c r="C382" s="55" t="s">
        <v>67</v>
      </c>
      <c r="D382" s="56" t="s">
        <v>1311</v>
      </c>
      <c r="E382" s="55"/>
      <c r="F382" s="55">
        <f aca="true" t="shared" si="58" ref="F382:H383">SUM(F383)</f>
        <v>0</v>
      </c>
      <c r="G382" s="50">
        <f t="shared" si="58"/>
        <v>443.8</v>
      </c>
      <c r="H382" s="27">
        <f t="shared" si="58"/>
        <v>308.5</v>
      </c>
      <c r="I382" s="33">
        <f t="shared" si="54"/>
        <v>69.5132942767012</v>
      </c>
      <c r="J382" s="3"/>
    </row>
    <row r="383" spans="1:10" s="17" customFormat="1" ht="25.5">
      <c r="A383" s="6" t="s">
        <v>1026</v>
      </c>
      <c r="B383" s="51" t="s">
        <v>651</v>
      </c>
      <c r="C383" s="55" t="s">
        <v>67</v>
      </c>
      <c r="D383" s="56" t="s">
        <v>1311</v>
      </c>
      <c r="E383" s="55" t="s">
        <v>642</v>
      </c>
      <c r="F383" s="55">
        <f t="shared" si="58"/>
        <v>0</v>
      </c>
      <c r="G383" s="50">
        <f t="shared" si="58"/>
        <v>443.8</v>
      </c>
      <c r="H383" s="27">
        <f t="shared" si="58"/>
        <v>308.5</v>
      </c>
      <c r="I383" s="33">
        <f t="shared" si="54"/>
        <v>69.5132942767012</v>
      </c>
      <c r="J383" s="3"/>
    </row>
    <row r="384" spans="1:10" s="17" customFormat="1" ht="25.5">
      <c r="A384" s="6" t="s">
        <v>331</v>
      </c>
      <c r="B384" s="51" t="s">
        <v>652</v>
      </c>
      <c r="C384" s="55" t="s">
        <v>67</v>
      </c>
      <c r="D384" s="56" t="s">
        <v>1311</v>
      </c>
      <c r="E384" s="55" t="s">
        <v>635</v>
      </c>
      <c r="F384" s="55" t="s">
        <v>1476</v>
      </c>
      <c r="G384" s="50">
        <v>443.8</v>
      </c>
      <c r="H384" s="27">
        <v>308.5</v>
      </c>
      <c r="I384" s="33">
        <f t="shared" si="54"/>
        <v>69.5132942767012</v>
      </c>
      <c r="J384" s="3"/>
    </row>
    <row r="385" spans="1:10" s="17" customFormat="1" ht="76.5">
      <c r="A385" s="6" t="s">
        <v>332</v>
      </c>
      <c r="B385" s="49" t="s">
        <v>1314</v>
      </c>
      <c r="C385" s="55" t="s">
        <v>67</v>
      </c>
      <c r="D385" s="56" t="s">
        <v>1312</v>
      </c>
      <c r="E385" s="55"/>
      <c r="F385" s="55">
        <f aca="true" t="shared" si="59" ref="F385:H386">SUM(F386)</f>
        <v>0</v>
      </c>
      <c r="G385" s="50">
        <f t="shared" si="59"/>
        <v>4000</v>
      </c>
      <c r="H385" s="27">
        <f t="shared" si="59"/>
        <v>3758</v>
      </c>
      <c r="I385" s="33">
        <f t="shared" si="54"/>
        <v>93.95</v>
      </c>
      <c r="J385" s="3"/>
    </row>
    <row r="386" spans="1:10" s="17" customFormat="1" ht="25.5">
      <c r="A386" s="6" t="s">
        <v>481</v>
      </c>
      <c r="B386" s="51" t="s">
        <v>651</v>
      </c>
      <c r="C386" s="55" t="s">
        <v>67</v>
      </c>
      <c r="D386" s="56" t="s">
        <v>1312</v>
      </c>
      <c r="E386" s="55" t="s">
        <v>642</v>
      </c>
      <c r="F386" s="55">
        <f t="shared" si="59"/>
        <v>0</v>
      </c>
      <c r="G386" s="50">
        <f t="shared" si="59"/>
        <v>4000</v>
      </c>
      <c r="H386" s="27">
        <f t="shared" si="59"/>
        <v>3758</v>
      </c>
      <c r="I386" s="33">
        <f t="shared" si="54"/>
        <v>93.95</v>
      </c>
      <c r="J386" s="3"/>
    </row>
    <row r="387" spans="1:10" s="17" customFormat="1" ht="25.5">
      <c r="A387" s="6" t="s">
        <v>482</v>
      </c>
      <c r="B387" s="51" t="s">
        <v>652</v>
      </c>
      <c r="C387" s="55" t="s">
        <v>67</v>
      </c>
      <c r="D387" s="56" t="s">
        <v>1312</v>
      </c>
      <c r="E387" s="55" t="s">
        <v>635</v>
      </c>
      <c r="F387" s="55" t="s">
        <v>1476</v>
      </c>
      <c r="G387" s="50">
        <v>4000</v>
      </c>
      <c r="H387" s="27">
        <v>3758</v>
      </c>
      <c r="I387" s="33">
        <f t="shared" si="54"/>
        <v>93.95</v>
      </c>
      <c r="J387" s="3"/>
    </row>
    <row r="388" spans="1:10" s="17" customFormat="1" ht="12.75">
      <c r="A388" s="6" t="s">
        <v>483</v>
      </c>
      <c r="B388" s="57" t="s">
        <v>77</v>
      </c>
      <c r="C388" s="55" t="s">
        <v>80</v>
      </c>
      <c r="D388" s="55"/>
      <c r="E388" s="55"/>
      <c r="F388" s="55">
        <f>F389+F441+F452+F463</f>
        <v>185317.6</v>
      </c>
      <c r="G388" s="50">
        <f>G389+G441+G452+G463</f>
        <v>181475.15999999997</v>
      </c>
      <c r="H388" s="50">
        <f>H389+H441+H452+H463</f>
        <v>174598.39999999997</v>
      </c>
      <c r="I388" s="33">
        <f t="shared" si="54"/>
        <v>96.21063290424982</v>
      </c>
      <c r="J388" s="3"/>
    </row>
    <row r="389" spans="1:10" s="17" customFormat="1" ht="25.5">
      <c r="A389" s="6" t="s">
        <v>484</v>
      </c>
      <c r="B389" s="54" t="s">
        <v>63</v>
      </c>
      <c r="C389" s="55" t="s">
        <v>80</v>
      </c>
      <c r="D389" s="55" t="s">
        <v>843</v>
      </c>
      <c r="E389" s="55"/>
      <c r="F389" s="55">
        <f>F390</f>
        <v>168043.3</v>
      </c>
      <c r="G389" s="52">
        <f>G390</f>
        <v>164646.4</v>
      </c>
      <c r="H389" s="52">
        <f>H390</f>
        <v>158819.89999999997</v>
      </c>
      <c r="I389" s="33">
        <f t="shared" si="54"/>
        <v>96.46120413200651</v>
      </c>
      <c r="J389" s="3"/>
    </row>
    <row r="390" spans="1:10" s="17" customFormat="1" ht="25.5">
      <c r="A390" s="6" t="s">
        <v>485</v>
      </c>
      <c r="B390" s="54" t="s">
        <v>64</v>
      </c>
      <c r="C390" s="55" t="s">
        <v>80</v>
      </c>
      <c r="D390" s="55" t="s">
        <v>903</v>
      </c>
      <c r="E390" s="55"/>
      <c r="F390" s="55">
        <f>F391+F400+F417+F431+F422+F438+F408+F414+F405+F411</f>
        <v>168043.3</v>
      </c>
      <c r="G390" s="52">
        <f>G391+G400+G417+G431+G422+G438+G408+G414+G405+G411</f>
        <v>164646.4</v>
      </c>
      <c r="H390" s="52">
        <f>H391+H400+H417+H431+H422+H438+H408+H414+H405+H411</f>
        <v>158819.89999999997</v>
      </c>
      <c r="I390" s="33">
        <f t="shared" si="54"/>
        <v>96.46120413200651</v>
      </c>
      <c r="J390" s="3"/>
    </row>
    <row r="391" spans="1:10" s="17" customFormat="1" ht="63.75">
      <c r="A391" s="6" t="s">
        <v>486</v>
      </c>
      <c r="B391" s="51" t="s">
        <v>78</v>
      </c>
      <c r="C391" s="55" t="s">
        <v>80</v>
      </c>
      <c r="D391" s="55" t="s">
        <v>909</v>
      </c>
      <c r="E391" s="55"/>
      <c r="F391" s="55">
        <f>F392+F394+F396+F398</f>
        <v>47927.6</v>
      </c>
      <c r="G391" s="52">
        <f>G392+G394+G396+G398</f>
        <v>43878.4</v>
      </c>
      <c r="H391" s="52">
        <f>H392+H394+H396+H398</f>
        <v>39806.700000000004</v>
      </c>
      <c r="I391" s="33">
        <f t="shared" si="54"/>
        <v>90.72049117561261</v>
      </c>
      <c r="J391" s="3"/>
    </row>
    <row r="392" spans="1:10" s="17" customFormat="1" ht="51">
      <c r="A392" s="6" t="s">
        <v>487</v>
      </c>
      <c r="B392" s="57" t="s">
        <v>693</v>
      </c>
      <c r="C392" s="55" t="s">
        <v>80</v>
      </c>
      <c r="D392" s="55" t="s">
        <v>909</v>
      </c>
      <c r="E392" s="55" t="s">
        <v>690</v>
      </c>
      <c r="F392" s="55" t="str">
        <f>F393</f>
        <v>24957,2</v>
      </c>
      <c r="G392" s="52">
        <f>G393</f>
        <v>18063.2</v>
      </c>
      <c r="H392" s="25">
        <f>H393</f>
        <v>17473.8</v>
      </c>
      <c r="I392" s="33">
        <f aca="true" t="shared" si="60" ref="I392:I455">H392/G392*100</f>
        <v>96.73701226803666</v>
      </c>
      <c r="J392" s="3"/>
    </row>
    <row r="393" spans="1:10" s="17" customFormat="1" ht="12.75">
      <c r="A393" s="6" t="s">
        <v>488</v>
      </c>
      <c r="B393" s="57" t="s">
        <v>694</v>
      </c>
      <c r="C393" s="55" t="s">
        <v>80</v>
      </c>
      <c r="D393" s="55" t="s">
        <v>909</v>
      </c>
      <c r="E393" s="55" t="s">
        <v>732</v>
      </c>
      <c r="F393" s="55" t="s">
        <v>1516</v>
      </c>
      <c r="G393" s="50">
        <v>18063.2</v>
      </c>
      <c r="H393" s="27">
        <v>17473.8</v>
      </c>
      <c r="I393" s="33">
        <f t="shared" si="60"/>
        <v>96.73701226803666</v>
      </c>
      <c r="J393" s="3"/>
    </row>
    <row r="394" spans="1:10" s="17" customFormat="1" ht="25.5">
      <c r="A394" s="6" t="s">
        <v>333</v>
      </c>
      <c r="B394" s="51" t="s">
        <v>651</v>
      </c>
      <c r="C394" s="55" t="s">
        <v>80</v>
      </c>
      <c r="D394" s="55" t="s">
        <v>909</v>
      </c>
      <c r="E394" s="55" t="s">
        <v>642</v>
      </c>
      <c r="F394" s="55" t="str">
        <f>F395</f>
        <v>11090,4</v>
      </c>
      <c r="G394" s="52">
        <f>G395</f>
        <v>14256.5</v>
      </c>
      <c r="H394" s="25">
        <f>H395</f>
        <v>11737</v>
      </c>
      <c r="I394" s="33">
        <f t="shared" si="60"/>
        <v>82.3273594500754</v>
      </c>
      <c r="J394" s="3"/>
    </row>
    <row r="395" spans="1:10" s="17" customFormat="1" ht="25.5">
      <c r="A395" s="6" t="s">
        <v>334</v>
      </c>
      <c r="B395" s="51" t="s">
        <v>652</v>
      </c>
      <c r="C395" s="55" t="s">
        <v>80</v>
      </c>
      <c r="D395" s="55" t="s">
        <v>909</v>
      </c>
      <c r="E395" s="55" t="s">
        <v>635</v>
      </c>
      <c r="F395" s="55" t="s">
        <v>1517</v>
      </c>
      <c r="G395" s="50">
        <v>14256.5</v>
      </c>
      <c r="H395" s="27">
        <v>11737</v>
      </c>
      <c r="I395" s="33">
        <f t="shared" si="60"/>
        <v>82.3273594500754</v>
      </c>
      <c r="J395" s="3"/>
    </row>
    <row r="396" spans="1:10" s="17" customFormat="1" ht="25.5">
      <c r="A396" s="6" t="s">
        <v>335</v>
      </c>
      <c r="B396" s="51" t="s">
        <v>65</v>
      </c>
      <c r="C396" s="55" t="s">
        <v>80</v>
      </c>
      <c r="D396" s="55" t="s">
        <v>909</v>
      </c>
      <c r="E396" s="55" t="s">
        <v>667</v>
      </c>
      <c r="F396" s="55" t="str">
        <f>F397</f>
        <v>11675,4</v>
      </c>
      <c r="G396" s="52">
        <f>G397</f>
        <v>11364.1</v>
      </c>
      <c r="H396" s="25">
        <f>H397</f>
        <v>10489.5</v>
      </c>
      <c r="I396" s="33">
        <f t="shared" si="60"/>
        <v>92.30383400357265</v>
      </c>
      <c r="J396" s="3"/>
    </row>
    <row r="397" spans="1:10" s="16" customFormat="1" ht="12.75">
      <c r="A397" s="6" t="s">
        <v>336</v>
      </c>
      <c r="B397" s="51" t="s">
        <v>669</v>
      </c>
      <c r="C397" s="55" t="s">
        <v>80</v>
      </c>
      <c r="D397" s="55" t="s">
        <v>909</v>
      </c>
      <c r="E397" s="55" t="s">
        <v>668</v>
      </c>
      <c r="F397" s="55" t="s">
        <v>1548</v>
      </c>
      <c r="G397" s="50">
        <v>11364.1</v>
      </c>
      <c r="H397" s="27">
        <v>10489.5</v>
      </c>
      <c r="I397" s="33">
        <f t="shared" si="60"/>
        <v>92.30383400357265</v>
      </c>
      <c r="J397" s="5"/>
    </row>
    <row r="398" spans="1:10" s="17" customFormat="1" ht="12.75">
      <c r="A398" s="6" t="s">
        <v>337</v>
      </c>
      <c r="B398" s="57" t="s">
        <v>718</v>
      </c>
      <c r="C398" s="55" t="s">
        <v>80</v>
      </c>
      <c r="D398" s="55" t="s">
        <v>909</v>
      </c>
      <c r="E398" s="55" t="s">
        <v>721</v>
      </c>
      <c r="F398" s="55" t="str">
        <f>F399</f>
        <v>204,6</v>
      </c>
      <c r="G398" s="50">
        <f>G399</f>
        <v>194.6</v>
      </c>
      <c r="H398" s="28">
        <f>H399</f>
        <v>106.4</v>
      </c>
      <c r="I398" s="33">
        <f t="shared" si="60"/>
        <v>54.67625899280576</v>
      </c>
      <c r="J398" s="3"/>
    </row>
    <row r="399" spans="1:10" s="17" customFormat="1" ht="12.75">
      <c r="A399" s="6" t="s">
        <v>338</v>
      </c>
      <c r="B399" s="57" t="s">
        <v>719</v>
      </c>
      <c r="C399" s="55" t="s">
        <v>80</v>
      </c>
      <c r="D399" s="55" t="s">
        <v>909</v>
      </c>
      <c r="E399" s="55" t="s">
        <v>722</v>
      </c>
      <c r="F399" s="55" t="s">
        <v>1518</v>
      </c>
      <c r="G399" s="50">
        <v>194.6</v>
      </c>
      <c r="H399" s="28">
        <v>106.4</v>
      </c>
      <c r="I399" s="33">
        <f t="shared" si="60"/>
        <v>54.67625899280576</v>
      </c>
      <c r="J399" s="3"/>
    </row>
    <row r="400" spans="1:10" s="17" customFormat="1" ht="25.5">
      <c r="A400" s="6" t="s">
        <v>489</v>
      </c>
      <c r="B400" s="57" t="s">
        <v>11</v>
      </c>
      <c r="C400" s="55" t="s">
        <v>80</v>
      </c>
      <c r="D400" s="55" t="s">
        <v>910</v>
      </c>
      <c r="E400" s="55"/>
      <c r="F400" s="55">
        <f>F401+F403</f>
        <v>28.1</v>
      </c>
      <c r="G400" s="50">
        <f>G401+G403</f>
        <v>28.1</v>
      </c>
      <c r="H400" s="27">
        <f>H401+H403</f>
        <v>16.1</v>
      </c>
      <c r="I400" s="33">
        <f t="shared" si="60"/>
        <v>57.29537366548043</v>
      </c>
      <c r="J400" s="3"/>
    </row>
    <row r="401" spans="1:10" s="17" customFormat="1" ht="25.5">
      <c r="A401" s="6" t="s">
        <v>490</v>
      </c>
      <c r="B401" s="51" t="s">
        <v>651</v>
      </c>
      <c r="C401" s="55" t="s">
        <v>80</v>
      </c>
      <c r="D401" s="55" t="s">
        <v>910</v>
      </c>
      <c r="E401" s="55" t="s">
        <v>642</v>
      </c>
      <c r="F401" s="55" t="str">
        <f>F402</f>
        <v>4,1</v>
      </c>
      <c r="G401" s="50">
        <f>G402</f>
        <v>12</v>
      </c>
      <c r="H401" s="27">
        <f>H402</f>
        <v>0</v>
      </c>
      <c r="I401" s="33">
        <f t="shared" si="60"/>
        <v>0</v>
      </c>
      <c r="J401" s="3"/>
    </row>
    <row r="402" spans="1:10" s="17" customFormat="1" ht="25.5">
      <c r="A402" s="6" t="s">
        <v>491</v>
      </c>
      <c r="B402" s="51" t="s">
        <v>652</v>
      </c>
      <c r="C402" s="55" t="s">
        <v>80</v>
      </c>
      <c r="D402" s="55" t="s">
        <v>910</v>
      </c>
      <c r="E402" s="55" t="s">
        <v>635</v>
      </c>
      <c r="F402" s="55" t="s">
        <v>1482</v>
      </c>
      <c r="G402" s="50">
        <v>12</v>
      </c>
      <c r="H402" s="50">
        <v>0</v>
      </c>
      <c r="I402" s="33">
        <f t="shared" si="60"/>
        <v>0</v>
      </c>
      <c r="J402" s="3"/>
    </row>
    <row r="403" spans="1:10" s="17" customFormat="1" ht="25.5">
      <c r="A403" s="6" t="s">
        <v>492</v>
      </c>
      <c r="B403" s="51" t="s">
        <v>65</v>
      </c>
      <c r="C403" s="55" t="s">
        <v>80</v>
      </c>
      <c r="D403" s="55" t="s">
        <v>910</v>
      </c>
      <c r="E403" s="55" t="s">
        <v>667</v>
      </c>
      <c r="F403" s="55" t="str">
        <f>F404</f>
        <v>24,0</v>
      </c>
      <c r="G403" s="50">
        <v>16.1</v>
      </c>
      <c r="H403" s="27">
        <v>16.1</v>
      </c>
      <c r="I403" s="33">
        <f t="shared" si="60"/>
        <v>100</v>
      </c>
      <c r="J403" s="3"/>
    </row>
    <row r="404" spans="1:10" s="17" customFormat="1" ht="12.75">
      <c r="A404" s="6" t="s">
        <v>493</v>
      </c>
      <c r="B404" s="51" t="s">
        <v>669</v>
      </c>
      <c r="C404" s="55" t="s">
        <v>80</v>
      </c>
      <c r="D404" s="55" t="s">
        <v>910</v>
      </c>
      <c r="E404" s="55" t="s">
        <v>668</v>
      </c>
      <c r="F404" s="55" t="s">
        <v>1519</v>
      </c>
      <c r="G404" s="50">
        <v>16.1</v>
      </c>
      <c r="H404" s="27">
        <v>16.1</v>
      </c>
      <c r="I404" s="33">
        <f t="shared" si="60"/>
        <v>100</v>
      </c>
      <c r="J404" s="3"/>
    </row>
    <row r="405" spans="1:10" s="17" customFormat="1" ht="51">
      <c r="A405" s="6" t="s">
        <v>339</v>
      </c>
      <c r="B405" s="72" t="s">
        <v>1327</v>
      </c>
      <c r="C405" s="55" t="s">
        <v>80</v>
      </c>
      <c r="D405" s="55" t="s">
        <v>1328</v>
      </c>
      <c r="E405" s="55"/>
      <c r="F405" s="55" t="str">
        <f aca="true" t="shared" si="61" ref="F405:H406">F406</f>
        <v>0</v>
      </c>
      <c r="G405" s="37">
        <f t="shared" si="61"/>
        <v>71.4</v>
      </c>
      <c r="H405" s="46">
        <f t="shared" si="61"/>
        <v>71.4</v>
      </c>
      <c r="I405" s="33">
        <f t="shared" si="60"/>
        <v>100</v>
      </c>
      <c r="J405" s="3"/>
    </row>
    <row r="406" spans="1:10" s="17" customFormat="1" ht="25.5">
      <c r="A406" s="6" t="s">
        <v>340</v>
      </c>
      <c r="B406" s="51" t="s">
        <v>651</v>
      </c>
      <c r="C406" s="55" t="s">
        <v>80</v>
      </c>
      <c r="D406" s="55" t="s">
        <v>1328</v>
      </c>
      <c r="E406" s="55" t="s">
        <v>642</v>
      </c>
      <c r="F406" s="55" t="str">
        <f t="shared" si="61"/>
        <v>0</v>
      </c>
      <c r="G406" s="37">
        <f t="shared" si="61"/>
        <v>71.4</v>
      </c>
      <c r="H406" s="46">
        <f t="shared" si="61"/>
        <v>71.4</v>
      </c>
      <c r="I406" s="33">
        <f t="shared" si="60"/>
        <v>100</v>
      </c>
      <c r="J406" s="3"/>
    </row>
    <row r="407" spans="1:10" s="17" customFormat="1" ht="25.5">
      <c r="A407" s="6" t="s">
        <v>341</v>
      </c>
      <c r="B407" s="51" t="s">
        <v>652</v>
      </c>
      <c r="C407" s="55" t="s">
        <v>80</v>
      </c>
      <c r="D407" s="55" t="s">
        <v>1328</v>
      </c>
      <c r="E407" s="55" t="s">
        <v>635</v>
      </c>
      <c r="F407" s="55" t="s">
        <v>1476</v>
      </c>
      <c r="G407" s="37">
        <v>71.4</v>
      </c>
      <c r="H407" s="46">
        <v>71.4</v>
      </c>
      <c r="I407" s="33">
        <f t="shared" si="60"/>
        <v>100</v>
      </c>
      <c r="J407" s="3"/>
    </row>
    <row r="408" spans="1:10" s="17" customFormat="1" ht="63.75">
      <c r="A408" s="6" t="s">
        <v>494</v>
      </c>
      <c r="B408" s="49" t="s">
        <v>1316</v>
      </c>
      <c r="C408" s="55" t="s">
        <v>80</v>
      </c>
      <c r="D408" s="55" t="s">
        <v>1315</v>
      </c>
      <c r="E408" s="55"/>
      <c r="F408" s="55" t="str">
        <f aca="true" t="shared" si="62" ref="F408:H409">F409</f>
        <v>0</v>
      </c>
      <c r="G408" s="50">
        <f t="shared" si="62"/>
        <v>55.8</v>
      </c>
      <c r="H408" s="27">
        <f t="shared" si="62"/>
        <v>55.8</v>
      </c>
      <c r="I408" s="33">
        <f t="shared" si="60"/>
        <v>100</v>
      </c>
      <c r="J408" s="3"/>
    </row>
    <row r="409" spans="1:10" s="17" customFormat="1" ht="25.5">
      <c r="A409" s="6" t="s">
        <v>495</v>
      </c>
      <c r="B409" s="51" t="s">
        <v>651</v>
      </c>
      <c r="C409" s="55" t="s">
        <v>80</v>
      </c>
      <c r="D409" s="55" t="s">
        <v>1315</v>
      </c>
      <c r="E409" s="55" t="s">
        <v>642</v>
      </c>
      <c r="F409" s="55" t="str">
        <f t="shared" si="62"/>
        <v>0</v>
      </c>
      <c r="G409" s="50">
        <f t="shared" si="62"/>
        <v>55.8</v>
      </c>
      <c r="H409" s="27">
        <f t="shared" si="62"/>
        <v>55.8</v>
      </c>
      <c r="I409" s="33">
        <f t="shared" si="60"/>
        <v>100</v>
      </c>
      <c r="J409" s="3"/>
    </row>
    <row r="410" spans="1:10" s="17" customFormat="1" ht="25.5">
      <c r="A410" s="6" t="s">
        <v>496</v>
      </c>
      <c r="B410" s="51" t="s">
        <v>652</v>
      </c>
      <c r="C410" s="55" t="s">
        <v>80</v>
      </c>
      <c r="D410" s="55" t="s">
        <v>1315</v>
      </c>
      <c r="E410" s="55" t="s">
        <v>635</v>
      </c>
      <c r="F410" s="55" t="s">
        <v>1476</v>
      </c>
      <c r="G410" s="50">
        <v>55.8</v>
      </c>
      <c r="H410" s="27">
        <v>55.8</v>
      </c>
      <c r="I410" s="33">
        <f t="shared" si="60"/>
        <v>100</v>
      </c>
      <c r="J410" s="3"/>
    </row>
    <row r="411" spans="1:10" s="17" customFormat="1" ht="63.75">
      <c r="A411" s="6" t="s">
        <v>497</v>
      </c>
      <c r="B411" s="51" t="s">
        <v>1330</v>
      </c>
      <c r="C411" s="55" t="s">
        <v>80</v>
      </c>
      <c r="D411" s="55" t="s">
        <v>1329</v>
      </c>
      <c r="E411" s="55"/>
      <c r="F411" s="55" t="str">
        <f aca="true" t="shared" si="63" ref="F411:H412">F412</f>
        <v>0</v>
      </c>
      <c r="G411" s="50">
        <f t="shared" si="63"/>
        <v>209.7</v>
      </c>
      <c r="H411" s="27">
        <f t="shared" si="63"/>
        <v>170.5</v>
      </c>
      <c r="I411" s="33">
        <f t="shared" si="60"/>
        <v>81.30662851692895</v>
      </c>
      <c r="J411" s="3"/>
    </row>
    <row r="412" spans="1:10" s="17" customFormat="1" ht="25.5">
      <c r="A412" s="6" t="s">
        <v>498</v>
      </c>
      <c r="B412" s="51" t="s">
        <v>651</v>
      </c>
      <c r="C412" s="55" t="s">
        <v>80</v>
      </c>
      <c r="D412" s="55" t="s">
        <v>1329</v>
      </c>
      <c r="E412" s="55" t="s">
        <v>642</v>
      </c>
      <c r="F412" s="55" t="str">
        <f t="shared" si="63"/>
        <v>0</v>
      </c>
      <c r="G412" s="50">
        <f t="shared" si="63"/>
        <v>209.7</v>
      </c>
      <c r="H412" s="27">
        <f t="shared" si="63"/>
        <v>170.5</v>
      </c>
      <c r="I412" s="33">
        <f t="shared" si="60"/>
        <v>81.30662851692895</v>
      </c>
      <c r="J412" s="3"/>
    </row>
    <row r="413" spans="1:10" s="17" customFormat="1" ht="25.5">
      <c r="A413" s="6" t="s">
        <v>499</v>
      </c>
      <c r="B413" s="51" t="s">
        <v>652</v>
      </c>
      <c r="C413" s="55" t="s">
        <v>80</v>
      </c>
      <c r="D413" s="55" t="s">
        <v>1329</v>
      </c>
      <c r="E413" s="55" t="s">
        <v>635</v>
      </c>
      <c r="F413" s="55" t="s">
        <v>1476</v>
      </c>
      <c r="G413" s="50">
        <v>209.7</v>
      </c>
      <c r="H413" s="27">
        <v>170.5</v>
      </c>
      <c r="I413" s="33">
        <f t="shared" si="60"/>
        <v>81.30662851692895</v>
      </c>
      <c r="J413" s="3"/>
    </row>
    <row r="414" spans="1:10" s="17" customFormat="1" ht="63.75">
      <c r="A414" s="6" t="s">
        <v>500</v>
      </c>
      <c r="B414" s="49" t="s">
        <v>1318</v>
      </c>
      <c r="C414" s="55" t="s">
        <v>80</v>
      </c>
      <c r="D414" s="56" t="s">
        <v>1317</v>
      </c>
      <c r="E414" s="55"/>
      <c r="F414" s="55" t="str">
        <f aca="true" t="shared" si="64" ref="F414:H415">F415</f>
        <v>0</v>
      </c>
      <c r="G414" s="50">
        <f t="shared" si="64"/>
        <v>557.9</v>
      </c>
      <c r="H414" s="27">
        <f t="shared" si="64"/>
        <v>557.9</v>
      </c>
      <c r="I414" s="33">
        <f t="shared" si="60"/>
        <v>100</v>
      </c>
      <c r="J414" s="3"/>
    </row>
    <row r="415" spans="1:10" s="17" customFormat="1" ht="25.5">
      <c r="A415" s="6" t="s">
        <v>501</v>
      </c>
      <c r="B415" s="51" t="s">
        <v>651</v>
      </c>
      <c r="C415" s="55" t="s">
        <v>80</v>
      </c>
      <c r="D415" s="56" t="s">
        <v>1317</v>
      </c>
      <c r="E415" s="55" t="s">
        <v>642</v>
      </c>
      <c r="F415" s="55" t="str">
        <f t="shared" si="64"/>
        <v>0</v>
      </c>
      <c r="G415" s="50">
        <f t="shared" si="64"/>
        <v>557.9</v>
      </c>
      <c r="H415" s="27">
        <f t="shared" si="64"/>
        <v>557.9</v>
      </c>
      <c r="I415" s="33">
        <f t="shared" si="60"/>
        <v>100</v>
      </c>
      <c r="J415" s="3"/>
    </row>
    <row r="416" spans="1:10" s="17" customFormat="1" ht="25.5">
      <c r="A416" s="6" t="s">
        <v>76</v>
      </c>
      <c r="B416" s="51" t="s">
        <v>652</v>
      </c>
      <c r="C416" s="55" t="s">
        <v>80</v>
      </c>
      <c r="D416" s="56" t="s">
        <v>1317</v>
      </c>
      <c r="E416" s="55" t="s">
        <v>635</v>
      </c>
      <c r="F416" s="55" t="s">
        <v>1476</v>
      </c>
      <c r="G416" s="50">
        <v>557.9</v>
      </c>
      <c r="H416" s="27">
        <v>557.9</v>
      </c>
      <c r="I416" s="33">
        <f t="shared" si="60"/>
        <v>100</v>
      </c>
      <c r="J416" s="3"/>
    </row>
    <row r="417" spans="1:10" s="17" customFormat="1" ht="76.5">
      <c r="A417" s="6" t="s">
        <v>502</v>
      </c>
      <c r="B417" s="51" t="s">
        <v>707</v>
      </c>
      <c r="C417" s="55" t="s">
        <v>80</v>
      </c>
      <c r="D417" s="55" t="s">
        <v>908</v>
      </c>
      <c r="E417" s="55"/>
      <c r="F417" s="55">
        <f>F418+F420</f>
        <v>12788.599999999999</v>
      </c>
      <c r="G417" s="50">
        <f>G418+G420</f>
        <v>11981.7</v>
      </c>
      <c r="H417" s="50">
        <f>H418+H420</f>
        <v>11550.3</v>
      </c>
      <c r="I417" s="33">
        <f t="shared" si="60"/>
        <v>96.39950925160869</v>
      </c>
      <c r="J417" s="3"/>
    </row>
    <row r="418" spans="1:10" s="17" customFormat="1" ht="51">
      <c r="A418" s="6" t="s">
        <v>503</v>
      </c>
      <c r="B418" s="57" t="s">
        <v>693</v>
      </c>
      <c r="C418" s="55" t="s">
        <v>80</v>
      </c>
      <c r="D418" s="55" t="s">
        <v>908</v>
      </c>
      <c r="E418" s="55" t="s">
        <v>690</v>
      </c>
      <c r="F418" s="55" t="str">
        <f>F419</f>
        <v>10002,4</v>
      </c>
      <c r="G418" s="50">
        <f>G419</f>
        <v>9545.5</v>
      </c>
      <c r="H418" s="28">
        <f>H419</f>
        <v>9262.5</v>
      </c>
      <c r="I418" s="33">
        <f t="shared" si="60"/>
        <v>97.0352522130847</v>
      </c>
      <c r="J418" s="3"/>
    </row>
    <row r="419" spans="1:10" s="17" customFormat="1" ht="12.75">
      <c r="A419" s="6" t="s">
        <v>504</v>
      </c>
      <c r="B419" s="57" t="s">
        <v>694</v>
      </c>
      <c r="C419" s="55" t="s">
        <v>80</v>
      </c>
      <c r="D419" s="55" t="s">
        <v>908</v>
      </c>
      <c r="E419" s="55" t="s">
        <v>732</v>
      </c>
      <c r="F419" s="55" t="s">
        <v>1520</v>
      </c>
      <c r="G419" s="50">
        <v>9545.5</v>
      </c>
      <c r="H419" s="27">
        <v>9262.5</v>
      </c>
      <c r="I419" s="33">
        <f t="shared" si="60"/>
        <v>97.0352522130847</v>
      </c>
      <c r="J419" s="3"/>
    </row>
    <row r="420" spans="1:10" s="17" customFormat="1" ht="25.5">
      <c r="A420" s="6" t="s">
        <v>505</v>
      </c>
      <c r="B420" s="51" t="s">
        <v>65</v>
      </c>
      <c r="C420" s="55" t="s">
        <v>80</v>
      </c>
      <c r="D420" s="55" t="s">
        <v>908</v>
      </c>
      <c r="E420" s="55" t="s">
        <v>667</v>
      </c>
      <c r="F420" s="55" t="str">
        <f>F421</f>
        <v>2786,2</v>
      </c>
      <c r="G420" s="50">
        <f>G421</f>
        <v>2436.2</v>
      </c>
      <c r="H420" s="28">
        <f>H421</f>
        <v>2287.8</v>
      </c>
      <c r="I420" s="33">
        <f t="shared" si="60"/>
        <v>93.90854609637962</v>
      </c>
      <c r="J420" s="3"/>
    </row>
    <row r="421" spans="1:10" s="17" customFormat="1" ht="12.75">
      <c r="A421" s="6" t="s">
        <v>506</v>
      </c>
      <c r="B421" s="51" t="s">
        <v>669</v>
      </c>
      <c r="C421" s="55" t="s">
        <v>80</v>
      </c>
      <c r="D421" s="55" t="s">
        <v>908</v>
      </c>
      <c r="E421" s="55" t="s">
        <v>668</v>
      </c>
      <c r="F421" s="55" t="s">
        <v>1521</v>
      </c>
      <c r="G421" s="50">
        <v>2436.2</v>
      </c>
      <c r="H421" s="27">
        <v>2287.8</v>
      </c>
      <c r="I421" s="33">
        <f t="shared" si="60"/>
        <v>93.90854609637962</v>
      </c>
      <c r="J421" s="3"/>
    </row>
    <row r="422" spans="1:10" s="17" customFormat="1" ht="153">
      <c r="A422" s="6" t="s">
        <v>507</v>
      </c>
      <c r="B422" s="51" t="s">
        <v>911</v>
      </c>
      <c r="C422" s="55" t="s">
        <v>80</v>
      </c>
      <c r="D422" s="55" t="s">
        <v>912</v>
      </c>
      <c r="E422" s="55"/>
      <c r="F422" s="55">
        <f>SUM(F423+F425+F427+F429)</f>
        <v>12532.599999999999</v>
      </c>
      <c r="G422" s="50">
        <f>SUM(G423+G425+G427+G429)</f>
        <v>12538.599999999999</v>
      </c>
      <c r="H422" s="50">
        <f>SUM(H423+H425+H427+H429)</f>
        <v>12254.8</v>
      </c>
      <c r="I422" s="33">
        <f t="shared" si="60"/>
        <v>97.73658941189606</v>
      </c>
      <c r="J422" s="3"/>
    </row>
    <row r="423" spans="1:10" s="17" customFormat="1" ht="51">
      <c r="A423" s="6" t="s">
        <v>508</v>
      </c>
      <c r="B423" s="57" t="s">
        <v>693</v>
      </c>
      <c r="C423" s="55" t="s">
        <v>80</v>
      </c>
      <c r="D423" s="55" t="s">
        <v>912</v>
      </c>
      <c r="E423" s="55" t="s">
        <v>690</v>
      </c>
      <c r="F423" s="55" t="s">
        <v>1522</v>
      </c>
      <c r="G423" s="50">
        <f>SUM(G424)</f>
        <v>7979.3</v>
      </c>
      <c r="H423" s="27">
        <f>SUM(H424)</f>
        <v>7856</v>
      </c>
      <c r="I423" s="33">
        <f t="shared" si="60"/>
        <v>98.45475166994598</v>
      </c>
      <c r="J423" s="3"/>
    </row>
    <row r="424" spans="1:10" s="17" customFormat="1" ht="12.75">
      <c r="A424" s="6" t="s">
        <v>509</v>
      </c>
      <c r="B424" s="57" t="s">
        <v>694</v>
      </c>
      <c r="C424" s="55" t="s">
        <v>80</v>
      </c>
      <c r="D424" s="55" t="s">
        <v>912</v>
      </c>
      <c r="E424" s="55" t="s">
        <v>732</v>
      </c>
      <c r="F424" s="55" t="s">
        <v>1522</v>
      </c>
      <c r="G424" s="50">
        <v>7979.3</v>
      </c>
      <c r="H424" s="27">
        <v>7856</v>
      </c>
      <c r="I424" s="33">
        <f t="shared" si="60"/>
        <v>98.45475166994598</v>
      </c>
      <c r="J424" s="3"/>
    </row>
    <row r="425" spans="1:10" s="17" customFormat="1" ht="25.5">
      <c r="A425" s="6" t="s">
        <v>510</v>
      </c>
      <c r="B425" s="51" t="s">
        <v>651</v>
      </c>
      <c r="C425" s="55" t="s">
        <v>80</v>
      </c>
      <c r="D425" s="55" t="s">
        <v>912</v>
      </c>
      <c r="E425" s="55" t="s">
        <v>642</v>
      </c>
      <c r="F425" s="55" t="s">
        <v>1549</v>
      </c>
      <c r="G425" s="50">
        <f>SUM(G426)</f>
        <v>735.6</v>
      </c>
      <c r="H425" s="27">
        <f>SUM(H426)</f>
        <v>578.6</v>
      </c>
      <c r="I425" s="33">
        <f t="shared" si="60"/>
        <v>78.65687873844482</v>
      </c>
      <c r="J425" s="3"/>
    </row>
    <row r="426" spans="1:10" s="17" customFormat="1" ht="25.5">
      <c r="A426" s="6" t="s">
        <v>511</v>
      </c>
      <c r="B426" s="51" t="s">
        <v>652</v>
      </c>
      <c r="C426" s="55" t="s">
        <v>80</v>
      </c>
      <c r="D426" s="55" t="s">
        <v>912</v>
      </c>
      <c r="E426" s="55" t="s">
        <v>635</v>
      </c>
      <c r="F426" s="55" t="s">
        <v>1549</v>
      </c>
      <c r="G426" s="50">
        <v>735.6</v>
      </c>
      <c r="H426" s="27">
        <v>578.6</v>
      </c>
      <c r="I426" s="33">
        <f t="shared" si="60"/>
        <v>78.65687873844482</v>
      </c>
      <c r="J426" s="3"/>
    </row>
    <row r="427" spans="1:10" s="17" customFormat="1" ht="25.5">
      <c r="A427" s="6" t="s">
        <v>512</v>
      </c>
      <c r="B427" s="51" t="s">
        <v>65</v>
      </c>
      <c r="C427" s="55" t="s">
        <v>80</v>
      </c>
      <c r="D427" s="55" t="s">
        <v>912</v>
      </c>
      <c r="E427" s="55" t="s">
        <v>667</v>
      </c>
      <c r="F427" s="55" t="s">
        <v>1523</v>
      </c>
      <c r="G427" s="50">
        <f>SUM(G428)</f>
        <v>3697.4</v>
      </c>
      <c r="H427" s="27">
        <f>SUM(H428)</f>
        <v>3697.4</v>
      </c>
      <c r="I427" s="33">
        <f t="shared" si="60"/>
        <v>100</v>
      </c>
      <c r="J427" s="3"/>
    </row>
    <row r="428" spans="1:10" s="17" customFormat="1" ht="12.75">
      <c r="A428" s="6" t="s">
        <v>513</v>
      </c>
      <c r="B428" s="51" t="s">
        <v>669</v>
      </c>
      <c r="C428" s="55" t="s">
        <v>80</v>
      </c>
      <c r="D428" s="55" t="s">
        <v>912</v>
      </c>
      <c r="E428" s="55" t="s">
        <v>668</v>
      </c>
      <c r="F428" s="55" t="s">
        <v>1523</v>
      </c>
      <c r="G428" s="50">
        <v>3697.4</v>
      </c>
      <c r="H428" s="27">
        <v>3697.4</v>
      </c>
      <c r="I428" s="33">
        <f t="shared" si="60"/>
        <v>100</v>
      </c>
      <c r="J428" s="3"/>
    </row>
    <row r="429" spans="1:10" s="17" customFormat="1" ht="12.75">
      <c r="A429" s="6" t="s">
        <v>514</v>
      </c>
      <c r="B429" s="57" t="s">
        <v>718</v>
      </c>
      <c r="C429" s="55" t="s">
        <v>80</v>
      </c>
      <c r="D429" s="55" t="s">
        <v>912</v>
      </c>
      <c r="E429" s="55" t="s">
        <v>721</v>
      </c>
      <c r="F429" s="55">
        <f>SUM(F430)</f>
        <v>0</v>
      </c>
      <c r="G429" s="50">
        <f>SUM(G430)</f>
        <v>126.3</v>
      </c>
      <c r="H429" s="27">
        <f>SUM(H430)</f>
        <v>122.8</v>
      </c>
      <c r="I429" s="33">
        <f t="shared" si="60"/>
        <v>97.22882026920031</v>
      </c>
      <c r="J429" s="3"/>
    </row>
    <row r="430" spans="1:10" s="17" customFormat="1" ht="12.75">
      <c r="A430" s="6" t="s">
        <v>515</v>
      </c>
      <c r="B430" s="57" t="s">
        <v>719</v>
      </c>
      <c r="C430" s="55" t="s">
        <v>80</v>
      </c>
      <c r="D430" s="55" t="s">
        <v>912</v>
      </c>
      <c r="E430" s="55" t="s">
        <v>722</v>
      </c>
      <c r="F430" s="55" t="s">
        <v>1476</v>
      </c>
      <c r="G430" s="50">
        <v>126.3</v>
      </c>
      <c r="H430" s="27">
        <v>122.8</v>
      </c>
      <c r="I430" s="33">
        <f t="shared" si="60"/>
        <v>97.22882026920031</v>
      </c>
      <c r="J430" s="3"/>
    </row>
    <row r="431" spans="1:10" s="17" customFormat="1" ht="127.5">
      <c r="A431" s="6" t="s">
        <v>516</v>
      </c>
      <c r="B431" s="51" t="s">
        <v>79</v>
      </c>
      <c r="C431" s="55" t="s">
        <v>80</v>
      </c>
      <c r="D431" s="55" t="s">
        <v>913</v>
      </c>
      <c r="E431" s="55"/>
      <c r="F431" s="55">
        <f>F432+F434+F436</f>
        <v>94766.4</v>
      </c>
      <c r="G431" s="52">
        <f>G432+G434+G436</f>
        <v>95124.59999999999</v>
      </c>
      <c r="H431" s="52">
        <f>H432+H434+H436</f>
        <v>94138.4</v>
      </c>
      <c r="I431" s="33">
        <f t="shared" si="60"/>
        <v>98.96325451040005</v>
      </c>
      <c r="J431" s="3"/>
    </row>
    <row r="432" spans="1:10" s="17" customFormat="1" ht="51">
      <c r="A432" s="6" t="s">
        <v>517</v>
      </c>
      <c r="B432" s="57" t="s">
        <v>693</v>
      </c>
      <c r="C432" s="55" t="s">
        <v>80</v>
      </c>
      <c r="D432" s="55" t="s">
        <v>913</v>
      </c>
      <c r="E432" s="55" t="s">
        <v>690</v>
      </c>
      <c r="F432" s="55" t="str">
        <f>F433</f>
        <v>66655,4</v>
      </c>
      <c r="G432" s="52">
        <f>G433</f>
        <v>65933.2</v>
      </c>
      <c r="H432" s="25">
        <f>H433</f>
        <v>65193.7</v>
      </c>
      <c r="I432" s="33">
        <f t="shared" si="60"/>
        <v>98.8784102697882</v>
      </c>
      <c r="J432" s="3"/>
    </row>
    <row r="433" spans="1:10" s="17" customFormat="1" ht="12.75">
      <c r="A433" s="6" t="s">
        <v>518</v>
      </c>
      <c r="B433" s="57" t="s">
        <v>694</v>
      </c>
      <c r="C433" s="55" t="s">
        <v>80</v>
      </c>
      <c r="D433" s="55" t="s">
        <v>913</v>
      </c>
      <c r="E433" s="55" t="s">
        <v>732</v>
      </c>
      <c r="F433" s="55" t="s">
        <v>1524</v>
      </c>
      <c r="G433" s="50">
        <v>65933.2</v>
      </c>
      <c r="H433" s="27">
        <v>65193.7</v>
      </c>
      <c r="I433" s="33">
        <f t="shared" si="60"/>
        <v>98.8784102697882</v>
      </c>
      <c r="J433" s="3"/>
    </row>
    <row r="434" spans="1:10" s="17" customFormat="1" ht="25.5">
      <c r="A434" s="6" t="s">
        <v>519</v>
      </c>
      <c r="B434" s="51" t="s">
        <v>651</v>
      </c>
      <c r="C434" s="55" t="s">
        <v>80</v>
      </c>
      <c r="D434" s="55" t="s">
        <v>913</v>
      </c>
      <c r="E434" s="55" t="s">
        <v>642</v>
      </c>
      <c r="F434" s="55" t="str">
        <f>F435</f>
        <v>3736,5</v>
      </c>
      <c r="G434" s="52">
        <f>G435</f>
        <v>3823.2</v>
      </c>
      <c r="H434" s="25">
        <f>H435</f>
        <v>3576.5</v>
      </c>
      <c r="I434" s="33">
        <f t="shared" si="60"/>
        <v>93.5472902280812</v>
      </c>
      <c r="J434" s="3"/>
    </row>
    <row r="435" spans="1:10" s="17" customFormat="1" ht="25.5">
      <c r="A435" s="6" t="s">
        <v>520</v>
      </c>
      <c r="B435" s="51" t="s">
        <v>652</v>
      </c>
      <c r="C435" s="55" t="s">
        <v>80</v>
      </c>
      <c r="D435" s="55" t="s">
        <v>913</v>
      </c>
      <c r="E435" s="55" t="s">
        <v>635</v>
      </c>
      <c r="F435" s="55" t="s">
        <v>1525</v>
      </c>
      <c r="G435" s="50">
        <v>3823.2</v>
      </c>
      <c r="H435" s="27">
        <v>3576.5</v>
      </c>
      <c r="I435" s="33">
        <f t="shared" si="60"/>
        <v>93.5472902280812</v>
      </c>
      <c r="J435" s="3"/>
    </row>
    <row r="436" spans="1:10" s="17" customFormat="1" ht="25.5">
      <c r="A436" s="6" t="s">
        <v>521</v>
      </c>
      <c r="B436" s="51" t="s">
        <v>65</v>
      </c>
      <c r="C436" s="55" t="s">
        <v>80</v>
      </c>
      <c r="D436" s="55" t="s">
        <v>913</v>
      </c>
      <c r="E436" s="55" t="s">
        <v>667</v>
      </c>
      <c r="F436" s="55" t="str">
        <f>F437</f>
        <v>24374,5</v>
      </c>
      <c r="G436" s="52">
        <f>G437</f>
        <v>25368.2</v>
      </c>
      <c r="H436" s="25">
        <f>H437</f>
        <v>25368.2</v>
      </c>
      <c r="I436" s="33">
        <f t="shared" si="60"/>
        <v>100</v>
      </c>
      <c r="J436" s="3"/>
    </row>
    <row r="437" spans="1:10" s="17" customFormat="1" ht="12.75">
      <c r="A437" s="6" t="s">
        <v>522</v>
      </c>
      <c r="B437" s="51" t="s">
        <v>669</v>
      </c>
      <c r="C437" s="55" t="s">
        <v>80</v>
      </c>
      <c r="D437" s="55" t="s">
        <v>913</v>
      </c>
      <c r="E437" s="55" t="s">
        <v>668</v>
      </c>
      <c r="F437" s="55" t="s">
        <v>1526</v>
      </c>
      <c r="G437" s="50">
        <v>25368.2</v>
      </c>
      <c r="H437" s="27">
        <v>25368.2</v>
      </c>
      <c r="I437" s="33">
        <f t="shared" si="60"/>
        <v>100</v>
      </c>
      <c r="J437" s="3"/>
    </row>
    <row r="438" spans="1:10" s="17" customFormat="1" ht="51">
      <c r="A438" s="6" t="s">
        <v>523</v>
      </c>
      <c r="B438" s="71" t="s">
        <v>1160</v>
      </c>
      <c r="C438" s="55" t="s">
        <v>80</v>
      </c>
      <c r="D438" s="55" t="s">
        <v>1158</v>
      </c>
      <c r="E438" s="55"/>
      <c r="F438" s="55">
        <f aca="true" t="shared" si="65" ref="F438:H439">SUM(F439)</f>
        <v>0</v>
      </c>
      <c r="G438" s="50">
        <f t="shared" si="65"/>
        <v>200.2</v>
      </c>
      <c r="H438" s="27">
        <f t="shared" si="65"/>
        <v>198</v>
      </c>
      <c r="I438" s="33">
        <f t="shared" si="60"/>
        <v>98.9010989010989</v>
      </c>
      <c r="J438" s="3"/>
    </row>
    <row r="439" spans="1:10" s="17" customFormat="1" ht="25.5">
      <c r="A439" s="6" t="s">
        <v>524</v>
      </c>
      <c r="B439" s="51" t="s">
        <v>651</v>
      </c>
      <c r="C439" s="55" t="s">
        <v>80</v>
      </c>
      <c r="D439" s="55" t="s">
        <v>1158</v>
      </c>
      <c r="E439" s="55" t="s">
        <v>642</v>
      </c>
      <c r="F439" s="55">
        <f>SUM(F440)</f>
        <v>0</v>
      </c>
      <c r="G439" s="50">
        <f>SUM(G440)</f>
        <v>200.2</v>
      </c>
      <c r="H439" s="27">
        <f t="shared" si="65"/>
        <v>198</v>
      </c>
      <c r="I439" s="33">
        <f t="shared" si="60"/>
        <v>98.9010989010989</v>
      </c>
      <c r="J439" s="3"/>
    </row>
    <row r="440" spans="1:10" s="17" customFormat="1" ht="25.5">
      <c r="A440" s="6" t="s">
        <v>525</v>
      </c>
      <c r="B440" s="51" t="s">
        <v>652</v>
      </c>
      <c r="C440" s="55" t="s">
        <v>80</v>
      </c>
      <c r="D440" s="55" t="s">
        <v>1158</v>
      </c>
      <c r="E440" s="55" t="s">
        <v>635</v>
      </c>
      <c r="F440" s="55" t="s">
        <v>1476</v>
      </c>
      <c r="G440" s="50">
        <v>200.2</v>
      </c>
      <c r="H440" s="27">
        <v>198</v>
      </c>
      <c r="I440" s="33">
        <f t="shared" si="60"/>
        <v>98.9010989010989</v>
      </c>
      <c r="J440" s="3"/>
    </row>
    <row r="441" spans="1:10" s="17" customFormat="1" ht="25.5">
      <c r="A441" s="6" t="s">
        <v>526</v>
      </c>
      <c r="B441" s="54" t="s">
        <v>1245</v>
      </c>
      <c r="C441" s="55" t="s">
        <v>80</v>
      </c>
      <c r="D441" s="55" t="s">
        <v>746</v>
      </c>
      <c r="E441" s="55"/>
      <c r="F441" s="55">
        <f>F442</f>
        <v>8820.2</v>
      </c>
      <c r="G441" s="50">
        <f>G442</f>
        <v>8771.4</v>
      </c>
      <c r="H441" s="50">
        <f>H442</f>
        <v>7821.5</v>
      </c>
      <c r="I441" s="33">
        <f t="shared" si="60"/>
        <v>89.1704858973482</v>
      </c>
      <c r="J441" s="3"/>
    </row>
    <row r="442" spans="1:10" s="17" customFormat="1" ht="25.5">
      <c r="A442" s="6" t="s">
        <v>527</v>
      </c>
      <c r="B442" s="51" t="s">
        <v>724</v>
      </c>
      <c r="C442" s="55" t="s">
        <v>80</v>
      </c>
      <c r="D442" s="55" t="s">
        <v>747</v>
      </c>
      <c r="E442" s="55"/>
      <c r="F442" s="55">
        <f>F443+F449+F446</f>
        <v>8820.2</v>
      </c>
      <c r="G442" s="50">
        <f>G443+G449+G446</f>
        <v>8771.4</v>
      </c>
      <c r="H442" s="50">
        <f>H443+H449+H446</f>
        <v>7821.5</v>
      </c>
      <c r="I442" s="33">
        <f t="shared" si="60"/>
        <v>89.1704858973482</v>
      </c>
      <c r="J442" s="3"/>
    </row>
    <row r="443" spans="1:10" s="17" customFormat="1" ht="76.5">
      <c r="A443" s="6" t="s">
        <v>528</v>
      </c>
      <c r="B443" s="51" t="s">
        <v>81</v>
      </c>
      <c r="C443" s="55" t="s">
        <v>80</v>
      </c>
      <c r="D443" s="55" t="s">
        <v>837</v>
      </c>
      <c r="E443" s="55"/>
      <c r="F443" s="55">
        <f aca="true" t="shared" si="66" ref="F443:H444">F444</f>
        <v>8206.7</v>
      </c>
      <c r="G443" s="50">
        <f t="shared" si="66"/>
        <v>8206.7</v>
      </c>
      <c r="H443" s="50">
        <f t="shared" si="66"/>
        <v>7256.8</v>
      </c>
      <c r="I443" s="33">
        <f t="shared" si="60"/>
        <v>88.42531102635651</v>
      </c>
      <c r="J443" s="3"/>
    </row>
    <row r="444" spans="1:10" s="17" customFormat="1" ht="25.5">
      <c r="A444" s="6" t="s">
        <v>342</v>
      </c>
      <c r="B444" s="51" t="s">
        <v>65</v>
      </c>
      <c r="C444" s="55" t="s">
        <v>80</v>
      </c>
      <c r="D444" s="55" t="s">
        <v>837</v>
      </c>
      <c r="E444" s="55" t="s">
        <v>667</v>
      </c>
      <c r="F444" s="55">
        <f t="shared" si="66"/>
        <v>8206.7</v>
      </c>
      <c r="G444" s="50">
        <f t="shared" si="66"/>
        <v>8206.7</v>
      </c>
      <c r="H444" s="28">
        <f t="shared" si="66"/>
        <v>7256.8</v>
      </c>
      <c r="I444" s="33">
        <f t="shared" si="60"/>
        <v>88.42531102635651</v>
      </c>
      <c r="J444" s="3"/>
    </row>
    <row r="445" spans="1:10" s="17" customFormat="1" ht="12.75">
      <c r="A445" s="6" t="s">
        <v>343</v>
      </c>
      <c r="B445" s="51" t="s">
        <v>669</v>
      </c>
      <c r="C445" s="55" t="s">
        <v>80</v>
      </c>
      <c r="D445" s="55" t="s">
        <v>837</v>
      </c>
      <c r="E445" s="55" t="s">
        <v>668</v>
      </c>
      <c r="F445" s="55">
        <v>8206.7</v>
      </c>
      <c r="G445" s="50">
        <v>8206.7</v>
      </c>
      <c r="H445" s="27">
        <v>7256.8</v>
      </c>
      <c r="I445" s="33">
        <f t="shared" si="60"/>
        <v>88.42531102635651</v>
      </c>
      <c r="J445" s="3"/>
    </row>
    <row r="446" spans="1:10" s="17" customFormat="1" ht="76.5">
      <c r="A446" s="6" t="s">
        <v>344</v>
      </c>
      <c r="B446" s="51" t="s">
        <v>1299</v>
      </c>
      <c r="C446" s="55" t="s">
        <v>80</v>
      </c>
      <c r="D446" s="55" t="s">
        <v>1298</v>
      </c>
      <c r="E446" s="55"/>
      <c r="F446" s="55">
        <f aca="true" t="shared" si="67" ref="F446:H447">SUM(F447)</f>
        <v>0</v>
      </c>
      <c r="G446" s="50">
        <f t="shared" si="67"/>
        <v>11.3</v>
      </c>
      <c r="H446" s="27">
        <f t="shared" si="67"/>
        <v>11.3</v>
      </c>
      <c r="I446" s="33">
        <f t="shared" si="60"/>
        <v>100</v>
      </c>
      <c r="J446" s="3"/>
    </row>
    <row r="447" spans="1:10" s="17" customFormat="1" ht="25.5">
      <c r="A447" s="6" t="s">
        <v>529</v>
      </c>
      <c r="B447" s="51" t="s">
        <v>65</v>
      </c>
      <c r="C447" s="55" t="s">
        <v>80</v>
      </c>
      <c r="D447" s="55" t="s">
        <v>1298</v>
      </c>
      <c r="E447" s="55" t="s">
        <v>667</v>
      </c>
      <c r="F447" s="55">
        <f>SUM(F448)</f>
        <v>0</v>
      </c>
      <c r="G447" s="50">
        <f>SUM(G448)</f>
        <v>11.3</v>
      </c>
      <c r="H447" s="27">
        <f t="shared" si="67"/>
        <v>11.3</v>
      </c>
      <c r="I447" s="33">
        <f t="shared" si="60"/>
        <v>100</v>
      </c>
      <c r="J447" s="3"/>
    </row>
    <row r="448" spans="1:10" s="17" customFormat="1" ht="12.75">
      <c r="A448" s="6" t="s">
        <v>530</v>
      </c>
      <c r="B448" s="51" t="s">
        <v>669</v>
      </c>
      <c r="C448" s="55" t="s">
        <v>80</v>
      </c>
      <c r="D448" s="55" t="s">
        <v>1298</v>
      </c>
      <c r="E448" s="55" t="s">
        <v>668</v>
      </c>
      <c r="F448" s="55" t="s">
        <v>1476</v>
      </c>
      <c r="G448" s="50">
        <v>11.3</v>
      </c>
      <c r="H448" s="27">
        <v>11.3</v>
      </c>
      <c r="I448" s="33">
        <f t="shared" si="60"/>
        <v>100</v>
      </c>
      <c r="J448" s="3"/>
    </row>
    <row r="449" spans="1:10" s="17" customFormat="1" ht="89.25">
      <c r="A449" s="6" t="s">
        <v>531</v>
      </c>
      <c r="B449" s="51" t="s">
        <v>838</v>
      </c>
      <c r="C449" s="55" t="s">
        <v>80</v>
      </c>
      <c r="D449" s="55" t="s">
        <v>1080</v>
      </c>
      <c r="E449" s="55"/>
      <c r="F449" s="55" t="str">
        <f aca="true" t="shared" si="68" ref="F449:H450">F450</f>
        <v>613,5</v>
      </c>
      <c r="G449" s="50">
        <f t="shared" si="68"/>
        <v>553.4</v>
      </c>
      <c r="H449" s="28">
        <f t="shared" si="68"/>
        <v>553.4</v>
      </c>
      <c r="I449" s="33">
        <f t="shared" si="60"/>
        <v>100</v>
      </c>
      <c r="J449" s="3"/>
    </row>
    <row r="450" spans="1:10" s="17" customFormat="1" ht="25.5">
      <c r="A450" s="6" t="s">
        <v>532</v>
      </c>
      <c r="B450" s="51" t="s">
        <v>65</v>
      </c>
      <c r="C450" s="55" t="s">
        <v>80</v>
      </c>
      <c r="D450" s="55" t="s">
        <v>1080</v>
      </c>
      <c r="E450" s="55" t="s">
        <v>667</v>
      </c>
      <c r="F450" s="55" t="str">
        <f t="shared" si="68"/>
        <v>613,5</v>
      </c>
      <c r="G450" s="50">
        <f t="shared" si="68"/>
        <v>553.4</v>
      </c>
      <c r="H450" s="28">
        <f t="shared" si="68"/>
        <v>553.4</v>
      </c>
      <c r="I450" s="33">
        <f t="shared" si="60"/>
        <v>100</v>
      </c>
      <c r="J450" s="3"/>
    </row>
    <row r="451" spans="1:10" s="17" customFormat="1" ht="12.75">
      <c r="A451" s="6" t="s">
        <v>533</v>
      </c>
      <c r="B451" s="51" t="s">
        <v>669</v>
      </c>
      <c r="C451" s="55" t="s">
        <v>80</v>
      </c>
      <c r="D451" s="55" t="s">
        <v>1080</v>
      </c>
      <c r="E451" s="55" t="s">
        <v>668</v>
      </c>
      <c r="F451" s="55" t="s">
        <v>1527</v>
      </c>
      <c r="G451" s="50">
        <v>553.4</v>
      </c>
      <c r="H451" s="28">
        <v>553.4</v>
      </c>
      <c r="I451" s="33">
        <f t="shared" si="60"/>
        <v>100</v>
      </c>
      <c r="J451" s="3"/>
    </row>
    <row r="452" spans="1:10" s="17" customFormat="1" ht="25.5">
      <c r="A452" s="6" t="s">
        <v>534</v>
      </c>
      <c r="B452" s="51" t="s">
        <v>1259</v>
      </c>
      <c r="C452" s="55" t="s">
        <v>80</v>
      </c>
      <c r="D452" s="55" t="s">
        <v>839</v>
      </c>
      <c r="E452" s="55"/>
      <c r="F452" s="55">
        <f>F453</f>
        <v>8454.1</v>
      </c>
      <c r="G452" s="50">
        <f>G453</f>
        <v>8054.9</v>
      </c>
      <c r="H452" s="50">
        <f>H453</f>
        <v>7954.8</v>
      </c>
      <c r="I452" s="33">
        <f t="shared" si="60"/>
        <v>98.75727817850006</v>
      </c>
      <c r="J452" s="3"/>
    </row>
    <row r="453" spans="1:10" s="17" customFormat="1" ht="25.5">
      <c r="A453" s="6" t="s">
        <v>345</v>
      </c>
      <c r="B453" s="51" t="s">
        <v>83</v>
      </c>
      <c r="C453" s="55" t="s">
        <v>80</v>
      </c>
      <c r="D453" s="55" t="s">
        <v>840</v>
      </c>
      <c r="E453" s="55"/>
      <c r="F453" s="55">
        <f>F454+F460+F457</f>
        <v>8454.1</v>
      </c>
      <c r="G453" s="50">
        <f>G454+G460+G457</f>
        <v>8054.9</v>
      </c>
      <c r="H453" s="50">
        <f>H454+H460+H457</f>
        <v>7954.8</v>
      </c>
      <c r="I453" s="33">
        <f t="shared" si="60"/>
        <v>98.75727817850006</v>
      </c>
      <c r="J453" s="3"/>
    </row>
    <row r="454" spans="1:10" s="17" customFormat="1" ht="102">
      <c r="A454" s="6" t="s">
        <v>346</v>
      </c>
      <c r="B454" s="51" t="s">
        <v>1260</v>
      </c>
      <c r="C454" s="55" t="s">
        <v>80</v>
      </c>
      <c r="D454" s="55" t="s">
        <v>841</v>
      </c>
      <c r="E454" s="55"/>
      <c r="F454" s="55" t="str">
        <f aca="true" t="shared" si="69" ref="F454:H455">F455</f>
        <v>7384,9</v>
      </c>
      <c r="G454" s="50">
        <f t="shared" si="69"/>
        <v>7244.9</v>
      </c>
      <c r="H454" s="50">
        <f t="shared" si="69"/>
        <v>7144.8</v>
      </c>
      <c r="I454" s="33">
        <f t="shared" si="60"/>
        <v>98.61833841736947</v>
      </c>
      <c r="J454" s="3"/>
    </row>
    <row r="455" spans="1:10" s="17" customFormat="1" ht="25.5">
      <c r="A455" s="6" t="s">
        <v>347</v>
      </c>
      <c r="B455" s="51" t="s">
        <v>65</v>
      </c>
      <c r="C455" s="55" t="s">
        <v>80</v>
      </c>
      <c r="D455" s="55" t="s">
        <v>841</v>
      </c>
      <c r="E455" s="55" t="s">
        <v>667</v>
      </c>
      <c r="F455" s="55" t="str">
        <f t="shared" si="69"/>
        <v>7384,9</v>
      </c>
      <c r="G455" s="50">
        <f t="shared" si="69"/>
        <v>7244.9</v>
      </c>
      <c r="H455" s="28">
        <f t="shared" si="69"/>
        <v>7144.8</v>
      </c>
      <c r="I455" s="33">
        <f t="shared" si="60"/>
        <v>98.61833841736947</v>
      </c>
      <c r="J455" s="3"/>
    </row>
    <row r="456" spans="1:10" s="17" customFormat="1" ht="12.75">
      <c r="A456" s="6" t="s">
        <v>545</v>
      </c>
      <c r="B456" s="51" t="s">
        <v>669</v>
      </c>
      <c r="C456" s="55" t="s">
        <v>80</v>
      </c>
      <c r="D456" s="55" t="s">
        <v>841</v>
      </c>
      <c r="E456" s="55" t="s">
        <v>668</v>
      </c>
      <c r="F456" s="55" t="s">
        <v>1550</v>
      </c>
      <c r="G456" s="50">
        <v>7244.9</v>
      </c>
      <c r="H456" s="28">
        <v>7144.8</v>
      </c>
      <c r="I456" s="33">
        <f aca="true" t="shared" si="70" ref="I456:I519">H456/G456*100</f>
        <v>98.61833841736947</v>
      </c>
      <c r="J456" s="3"/>
    </row>
    <row r="457" spans="1:10" s="17" customFormat="1" ht="102">
      <c r="A457" s="6" t="s">
        <v>546</v>
      </c>
      <c r="B457" s="51" t="s">
        <v>1097</v>
      </c>
      <c r="C457" s="55" t="s">
        <v>80</v>
      </c>
      <c r="D457" s="55" t="s">
        <v>1096</v>
      </c>
      <c r="E457" s="55"/>
      <c r="F457" s="55">
        <f aca="true" t="shared" si="71" ref="F457:H458">SUM(F458)</f>
        <v>0</v>
      </c>
      <c r="G457" s="50">
        <f t="shared" si="71"/>
        <v>0</v>
      </c>
      <c r="H457" s="28">
        <f t="shared" si="71"/>
        <v>0</v>
      </c>
      <c r="I457" s="33" t="e">
        <f t="shared" si="70"/>
        <v>#DIV/0!</v>
      </c>
      <c r="J457" s="3"/>
    </row>
    <row r="458" spans="1:10" s="17" customFormat="1" ht="25.5">
      <c r="A458" s="6" t="s">
        <v>547</v>
      </c>
      <c r="B458" s="51" t="s">
        <v>65</v>
      </c>
      <c r="C458" s="55" t="s">
        <v>80</v>
      </c>
      <c r="D458" s="55" t="s">
        <v>1096</v>
      </c>
      <c r="E458" s="55" t="s">
        <v>667</v>
      </c>
      <c r="F458" s="55">
        <f t="shared" si="71"/>
        <v>0</v>
      </c>
      <c r="G458" s="50">
        <f t="shared" si="71"/>
        <v>0</v>
      </c>
      <c r="H458" s="28">
        <f t="shared" si="71"/>
        <v>0</v>
      </c>
      <c r="I458" s="33" t="e">
        <f t="shared" si="70"/>
        <v>#DIV/0!</v>
      </c>
      <c r="J458" s="3"/>
    </row>
    <row r="459" spans="1:10" s="17" customFormat="1" ht="12.75">
      <c r="A459" s="6" t="s">
        <v>548</v>
      </c>
      <c r="B459" s="51" t="s">
        <v>669</v>
      </c>
      <c r="C459" s="55" t="s">
        <v>80</v>
      </c>
      <c r="D459" s="55" t="s">
        <v>1096</v>
      </c>
      <c r="E459" s="55" t="s">
        <v>668</v>
      </c>
      <c r="F459" s="55">
        <v>0</v>
      </c>
      <c r="G459" s="50">
        <v>0</v>
      </c>
      <c r="H459" s="28">
        <v>0</v>
      </c>
      <c r="I459" s="33" t="e">
        <f t="shared" si="70"/>
        <v>#DIV/0!</v>
      </c>
      <c r="J459" s="3"/>
    </row>
    <row r="460" spans="1:10" s="17" customFormat="1" ht="89.25">
      <c r="A460" s="6" t="s">
        <v>549</v>
      </c>
      <c r="B460" s="51" t="s">
        <v>1261</v>
      </c>
      <c r="C460" s="55" t="s">
        <v>80</v>
      </c>
      <c r="D460" s="55" t="s">
        <v>842</v>
      </c>
      <c r="E460" s="55"/>
      <c r="F460" s="55" t="str">
        <f aca="true" t="shared" si="72" ref="F460:H461">F461</f>
        <v>1069,2</v>
      </c>
      <c r="G460" s="50">
        <f t="shared" si="72"/>
        <v>810</v>
      </c>
      <c r="H460" s="28">
        <f t="shared" si="72"/>
        <v>810</v>
      </c>
      <c r="I460" s="33">
        <f t="shared" si="70"/>
        <v>100</v>
      </c>
      <c r="J460" s="3"/>
    </row>
    <row r="461" spans="1:10" s="17" customFormat="1" ht="25.5">
      <c r="A461" s="6" t="s">
        <v>550</v>
      </c>
      <c r="B461" s="51" t="s">
        <v>65</v>
      </c>
      <c r="C461" s="55" t="s">
        <v>80</v>
      </c>
      <c r="D461" s="55" t="s">
        <v>842</v>
      </c>
      <c r="E461" s="55" t="s">
        <v>667</v>
      </c>
      <c r="F461" s="55" t="str">
        <f t="shared" si="72"/>
        <v>1069,2</v>
      </c>
      <c r="G461" s="50">
        <f t="shared" si="72"/>
        <v>810</v>
      </c>
      <c r="H461" s="28">
        <f t="shared" si="72"/>
        <v>810</v>
      </c>
      <c r="I461" s="33">
        <f t="shared" si="70"/>
        <v>100</v>
      </c>
      <c r="J461" s="3"/>
    </row>
    <row r="462" spans="1:10" s="17" customFormat="1" ht="12.75">
      <c r="A462" s="6" t="s">
        <v>551</v>
      </c>
      <c r="B462" s="51" t="s">
        <v>669</v>
      </c>
      <c r="C462" s="55" t="s">
        <v>80</v>
      </c>
      <c r="D462" s="55" t="s">
        <v>842</v>
      </c>
      <c r="E462" s="55" t="s">
        <v>668</v>
      </c>
      <c r="F462" s="55" t="s">
        <v>1528</v>
      </c>
      <c r="G462" s="50">
        <v>810</v>
      </c>
      <c r="H462" s="27">
        <v>810</v>
      </c>
      <c r="I462" s="33">
        <f t="shared" si="70"/>
        <v>100</v>
      </c>
      <c r="J462" s="3"/>
    </row>
    <row r="463" spans="1:10" s="17" customFormat="1" ht="12.75">
      <c r="A463" s="6" t="s">
        <v>1027</v>
      </c>
      <c r="B463" s="54" t="s">
        <v>1253</v>
      </c>
      <c r="C463" s="55" t="s">
        <v>80</v>
      </c>
      <c r="D463" s="55" t="s">
        <v>806</v>
      </c>
      <c r="E463" s="55"/>
      <c r="F463" s="55">
        <f aca="true" t="shared" si="73" ref="F463:H469">SUM(F464)</f>
        <v>0</v>
      </c>
      <c r="G463" s="37">
        <f t="shared" si="73"/>
        <v>2.46</v>
      </c>
      <c r="H463" s="37">
        <f t="shared" si="73"/>
        <v>2.2</v>
      </c>
      <c r="I463" s="33">
        <f t="shared" si="70"/>
        <v>89.4308943089431</v>
      </c>
      <c r="J463" s="3"/>
    </row>
    <row r="464" spans="1:10" s="17" customFormat="1" ht="12.75">
      <c r="A464" s="6" t="s">
        <v>1028</v>
      </c>
      <c r="B464" s="54" t="s">
        <v>1089</v>
      </c>
      <c r="C464" s="55" t="s">
        <v>80</v>
      </c>
      <c r="D464" s="55" t="s">
        <v>809</v>
      </c>
      <c r="E464" s="55"/>
      <c r="F464" s="55">
        <f>SUM(F468+F465)</f>
        <v>0</v>
      </c>
      <c r="G464" s="37">
        <f>SUM(G468+G465)</f>
        <v>2.46</v>
      </c>
      <c r="H464" s="37">
        <f>SUM(H468)</f>
        <v>2.2</v>
      </c>
      <c r="I464" s="33">
        <f t="shared" si="70"/>
        <v>89.4308943089431</v>
      </c>
      <c r="J464" s="3"/>
    </row>
    <row r="465" spans="1:10" s="17" customFormat="1" ht="63.75">
      <c r="A465" s="6" t="s">
        <v>1029</v>
      </c>
      <c r="B465" s="54" t="s">
        <v>1319</v>
      </c>
      <c r="C465" s="55" t="s">
        <v>80</v>
      </c>
      <c r="D465" s="55" t="s">
        <v>1320</v>
      </c>
      <c r="E465" s="55"/>
      <c r="F465" s="55">
        <f t="shared" si="73"/>
        <v>0</v>
      </c>
      <c r="G465" s="37">
        <f t="shared" si="73"/>
        <v>0.3</v>
      </c>
      <c r="H465" s="46">
        <f t="shared" si="73"/>
        <v>0.3</v>
      </c>
      <c r="I465" s="33">
        <f t="shared" si="70"/>
        <v>100</v>
      </c>
      <c r="J465" s="3"/>
    </row>
    <row r="466" spans="1:10" s="17" customFormat="1" ht="25.5">
      <c r="A466" s="6" t="s">
        <v>1030</v>
      </c>
      <c r="B466" s="51" t="s">
        <v>651</v>
      </c>
      <c r="C466" s="55" t="s">
        <v>80</v>
      </c>
      <c r="D466" s="55" t="s">
        <v>1320</v>
      </c>
      <c r="E466" s="55" t="s">
        <v>642</v>
      </c>
      <c r="F466" s="55">
        <f t="shared" si="73"/>
        <v>0</v>
      </c>
      <c r="G466" s="37">
        <f t="shared" si="73"/>
        <v>0.3</v>
      </c>
      <c r="H466" s="46">
        <f t="shared" si="73"/>
        <v>0.3</v>
      </c>
      <c r="I466" s="33">
        <f t="shared" si="70"/>
        <v>100</v>
      </c>
      <c r="J466" s="3"/>
    </row>
    <row r="467" spans="1:10" s="17" customFormat="1" ht="25.5">
      <c r="A467" s="6" t="s">
        <v>1031</v>
      </c>
      <c r="B467" s="51" t="s">
        <v>652</v>
      </c>
      <c r="C467" s="55" t="s">
        <v>80</v>
      </c>
      <c r="D467" s="55" t="s">
        <v>1320</v>
      </c>
      <c r="E467" s="55" t="s">
        <v>635</v>
      </c>
      <c r="F467" s="55" t="s">
        <v>1476</v>
      </c>
      <c r="G467" s="37">
        <v>0.3</v>
      </c>
      <c r="H467" s="37">
        <v>0.3</v>
      </c>
      <c r="I467" s="33">
        <f t="shared" si="70"/>
        <v>100</v>
      </c>
      <c r="J467" s="3"/>
    </row>
    <row r="468" spans="1:10" s="17" customFormat="1" ht="63.75">
      <c r="A468" s="6" t="s">
        <v>1032</v>
      </c>
      <c r="B468" s="54" t="s">
        <v>1262</v>
      </c>
      <c r="C468" s="55" t="s">
        <v>80</v>
      </c>
      <c r="D468" s="55" t="s">
        <v>1143</v>
      </c>
      <c r="E468" s="55"/>
      <c r="F468" s="55">
        <f t="shared" si="73"/>
        <v>0</v>
      </c>
      <c r="G468" s="37">
        <f t="shared" si="73"/>
        <v>2.16</v>
      </c>
      <c r="H468" s="37">
        <f t="shared" si="73"/>
        <v>2.2</v>
      </c>
      <c r="I468" s="33">
        <f t="shared" si="70"/>
        <v>101.85185185185186</v>
      </c>
      <c r="J468" s="3"/>
    </row>
    <row r="469" spans="1:10" s="17" customFormat="1" ht="25.5">
      <c r="A469" s="6" t="s">
        <v>1033</v>
      </c>
      <c r="B469" s="51" t="s">
        <v>651</v>
      </c>
      <c r="C469" s="55" t="s">
        <v>80</v>
      </c>
      <c r="D469" s="55" t="s">
        <v>1143</v>
      </c>
      <c r="E469" s="55" t="s">
        <v>642</v>
      </c>
      <c r="F469" s="55">
        <f t="shared" si="73"/>
        <v>0</v>
      </c>
      <c r="G469" s="37">
        <f t="shared" si="73"/>
        <v>2.16</v>
      </c>
      <c r="H469" s="37">
        <f t="shared" si="73"/>
        <v>2.2</v>
      </c>
      <c r="I469" s="33">
        <f t="shared" si="70"/>
        <v>101.85185185185186</v>
      </c>
      <c r="J469" s="3"/>
    </row>
    <row r="470" spans="1:10" s="17" customFormat="1" ht="25.5">
      <c r="A470" s="6" t="s">
        <v>1034</v>
      </c>
      <c r="B470" s="51" t="s">
        <v>652</v>
      </c>
      <c r="C470" s="55" t="s">
        <v>80</v>
      </c>
      <c r="D470" s="55" t="s">
        <v>1143</v>
      </c>
      <c r="E470" s="55" t="s">
        <v>635</v>
      </c>
      <c r="F470" s="55" t="s">
        <v>1476</v>
      </c>
      <c r="G470" s="37">
        <v>2.16</v>
      </c>
      <c r="H470" s="37">
        <v>2.2</v>
      </c>
      <c r="I470" s="33">
        <f t="shared" si="70"/>
        <v>101.85185185185186</v>
      </c>
      <c r="J470" s="3"/>
    </row>
    <row r="471" spans="1:10" s="17" customFormat="1" ht="12.75">
      <c r="A471" s="6" t="s">
        <v>1035</v>
      </c>
      <c r="B471" s="57" t="s">
        <v>563</v>
      </c>
      <c r="C471" s="55" t="s">
        <v>564</v>
      </c>
      <c r="D471" s="56"/>
      <c r="E471" s="55"/>
      <c r="F471" s="55">
        <f>F472+F494</f>
        <v>4736</v>
      </c>
      <c r="G471" s="50">
        <f>G472+G494</f>
        <v>7801.2</v>
      </c>
      <c r="H471" s="50">
        <f>H472+H494</f>
        <v>7481.5</v>
      </c>
      <c r="I471" s="33">
        <f t="shared" si="70"/>
        <v>95.90191252627801</v>
      </c>
      <c r="J471" s="3"/>
    </row>
    <row r="472" spans="1:10" s="17" customFormat="1" ht="25.5">
      <c r="A472" s="6" t="s">
        <v>348</v>
      </c>
      <c r="B472" s="54" t="s">
        <v>63</v>
      </c>
      <c r="C472" s="55" t="s">
        <v>564</v>
      </c>
      <c r="D472" s="55" t="s">
        <v>843</v>
      </c>
      <c r="E472" s="55"/>
      <c r="F472" s="55">
        <f>F473</f>
        <v>197.3</v>
      </c>
      <c r="G472" s="52">
        <f>G473</f>
        <v>2533.5</v>
      </c>
      <c r="H472" s="52">
        <f>H473</f>
        <v>2533.5</v>
      </c>
      <c r="I472" s="33">
        <f t="shared" si="70"/>
        <v>100</v>
      </c>
      <c r="J472" s="3"/>
    </row>
    <row r="473" spans="1:10" s="17" customFormat="1" ht="25.5">
      <c r="A473" s="6" t="s">
        <v>349</v>
      </c>
      <c r="B473" s="54" t="s">
        <v>64</v>
      </c>
      <c r="C473" s="55" t="s">
        <v>564</v>
      </c>
      <c r="D473" s="55" t="s">
        <v>903</v>
      </c>
      <c r="E473" s="55"/>
      <c r="F473" s="55">
        <f>F474+F477+F480+F487</f>
        <v>197.3</v>
      </c>
      <c r="G473" s="52">
        <f>G474+G477+G480+G487</f>
        <v>2533.5</v>
      </c>
      <c r="H473" s="52">
        <f>H474+H477+H480+H487</f>
        <v>2533.5</v>
      </c>
      <c r="I473" s="33">
        <f t="shared" si="70"/>
        <v>100</v>
      </c>
      <c r="J473" s="3"/>
    </row>
    <row r="474" spans="1:10" s="17" customFormat="1" ht="76.5">
      <c r="A474" s="6" t="s">
        <v>350</v>
      </c>
      <c r="B474" s="51" t="s">
        <v>565</v>
      </c>
      <c r="C474" s="55" t="s">
        <v>564</v>
      </c>
      <c r="D474" s="55" t="s">
        <v>914</v>
      </c>
      <c r="E474" s="55"/>
      <c r="F474" s="55" t="str">
        <f aca="true" t="shared" si="74" ref="F474:H475">F475</f>
        <v>15,4</v>
      </c>
      <c r="G474" s="52">
        <f t="shared" si="74"/>
        <v>0</v>
      </c>
      <c r="H474" s="25">
        <f t="shared" si="74"/>
        <v>0</v>
      </c>
      <c r="I474" s="33">
        <v>0</v>
      </c>
      <c r="J474" s="3"/>
    </row>
    <row r="475" spans="1:10" s="17" customFormat="1" ht="25.5">
      <c r="A475" s="6" t="s">
        <v>351</v>
      </c>
      <c r="B475" s="51" t="s">
        <v>651</v>
      </c>
      <c r="C475" s="55" t="s">
        <v>564</v>
      </c>
      <c r="D475" s="55" t="s">
        <v>914</v>
      </c>
      <c r="E475" s="55" t="s">
        <v>642</v>
      </c>
      <c r="F475" s="55" t="str">
        <f t="shared" si="74"/>
        <v>15,4</v>
      </c>
      <c r="G475" s="52">
        <f t="shared" si="74"/>
        <v>0</v>
      </c>
      <c r="H475" s="25">
        <f t="shared" si="74"/>
        <v>0</v>
      </c>
      <c r="I475" s="33">
        <v>0</v>
      </c>
      <c r="J475" s="3"/>
    </row>
    <row r="476" spans="1:10" s="17" customFormat="1" ht="25.5">
      <c r="A476" s="6" t="s">
        <v>352</v>
      </c>
      <c r="B476" s="51" t="s">
        <v>652</v>
      </c>
      <c r="C476" s="55" t="s">
        <v>564</v>
      </c>
      <c r="D476" s="55" t="s">
        <v>914</v>
      </c>
      <c r="E476" s="55" t="s">
        <v>635</v>
      </c>
      <c r="F476" s="55" t="s">
        <v>1529</v>
      </c>
      <c r="G476" s="50">
        <v>0</v>
      </c>
      <c r="H476" s="27">
        <v>0</v>
      </c>
      <c r="I476" s="33">
        <v>0</v>
      </c>
      <c r="J476" s="3"/>
    </row>
    <row r="477" spans="1:10" s="17" customFormat="1" ht="102">
      <c r="A477" s="6" t="s">
        <v>353</v>
      </c>
      <c r="B477" s="51" t="s">
        <v>566</v>
      </c>
      <c r="C477" s="55" t="s">
        <v>564</v>
      </c>
      <c r="D477" s="55" t="s">
        <v>915</v>
      </c>
      <c r="E477" s="55"/>
      <c r="F477" s="55" t="str">
        <f aca="true" t="shared" si="75" ref="F477:H478">F478</f>
        <v>181,9</v>
      </c>
      <c r="G477" s="52">
        <f t="shared" si="75"/>
        <v>0</v>
      </c>
      <c r="H477" s="25">
        <f t="shared" si="75"/>
        <v>0</v>
      </c>
      <c r="I477" s="33">
        <v>0</v>
      </c>
      <c r="J477" s="3"/>
    </row>
    <row r="478" spans="1:10" s="17" customFormat="1" ht="12.75">
      <c r="A478" s="6" t="s">
        <v>354</v>
      </c>
      <c r="B478" s="57" t="s">
        <v>593</v>
      </c>
      <c r="C478" s="55" t="s">
        <v>564</v>
      </c>
      <c r="D478" s="55" t="s">
        <v>915</v>
      </c>
      <c r="E478" s="55" t="s">
        <v>594</v>
      </c>
      <c r="F478" s="55" t="str">
        <f t="shared" si="75"/>
        <v>181,9</v>
      </c>
      <c r="G478" s="52">
        <f t="shared" si="75"/>
        <v>0</v>
      </c>
      <c r="H478" s="25">
        <f t="shared" si="75"/>
        <v>0</v>
      </c>
      <c r="I478" s="33">
        <v>0</v>
      </c>
      <c r="J478" s="3"/>
    </row>
    <row r="479" spans="1:10" s="17" customFormat="1" ht="25.5">
      <c r="A479" s="6" t="s">
        <v>355</v>
      </c>
      <c r="B479" s="57" t="s">
        <v>42</v>
      </c>
      <c r="C479" s="55" t="s">
        <v>564</v>
      </c>
      <c r="D479" s="55" t="s">
        <v>915</v>
      </c>
      <c r="E479" s="55" t="s">
        <v>43</v>
      </c>
      <c r="F479" s="55" t="s">
        <v>1530</v>
      </c>
      <c r="G479" s="50">
        <v>0</v>
      </c>
      <c r="H479" s="27">
        <v>0</v>
      </c>
      <c r="I479" s="33">
        <v>0</v>
      </c>
      <c r="J479" s="3"/>
    </row>
    <row r="480" spans="1:10" s="17" customFormat="1" ht="63.75">
      <c r="A480" s="6" t="s">
        <v>356</v>
      </c>
      <c r="B480" s="57" t="s">
        <v>1162</v>
      </c>
      <c r="C480" s="55" t="s">
        <v>564</v>
      </c>
      <c r="D480" s="55" t="s">
        <v>1161</v>
      </c>
      <c r="E480" s="55"/>
      <c r="F480" s="55">
        <f>SUM(F481+F483+F485)</f>
        <v>0</v>
      </c>
      <c r="G480" s="37">
        <f>SUM(G481+G483+G485)</f>
        <v>781.5</v>
      </c>
      <c r="H480" s="37">
        <f>SUM(H481+H483+H485)</f>
        <v>781.5</v>
      </c>
      <c r="I480" s="33">
        <f t="shared" si="70"/>
        <v>100</v>
      </c>
      <c r="J480" s="3"/>
    </row>
    <row r="481" spans="1:10" s="17" customFormat="1" ht="25.5">
      <c r="A481" s="6" t="s">
        <v>357</v>
      </c>
      <c r="B481" s="51" t="s">
        <v>651</v>
      </c>
      <c r="C481" s="55" t="s">
        <v>564</v>
      </c>
      <c r="D481" s="55" t="s">
        <v>1161</v>
      </c>
      <c r="E481" s="55" t="s">
        <v>642</v>
      </c>
      <c r="F481" s="55">
        <f>SUM(F482)</f>
        <v>0</v>
      </c>
      <c r="G481" s="37">
        <f>SUM(G482)</f>
        <v>405</v>
      </c>
      <c r="H481" s="37">
        <f>SUM(H482)</f>
        <v>405</v>
      </c>
      <c r="I481" s="33">
        <f t="shared" si="70"/>
        <v>100</v>
      </c>
      <c r="J481" s="3"/>
    </row>
    <row r="482" spans="1:10" s="17" customFormat="1" ht="25.5">
      <c r="A482" s="6" t="s">
        <v>358</v>
      </c>
      <c r="B482" s="51" t="s">
        <v>652</v>
      </c>
      <c r="C482" s="55" t="s">
        <v>564</v>
      </c>
      <c r="D482" s="55" t="s">
        <v>1161</v>
      </c>
      <c r="E482" s="55" t="s">
        <v>635</v>
      </c>
      <c r="F482" s="55" t="s">
        <v>1476</v>
      </c>
      <c r="G482" s="37">
        <v>405</v>
      </c>
      <c r="H482" s="37">
        <v>405</v>
      </c>
      <c r="I482" s="33">
        <f t="shared" si="70"/>
        <v>100</v>
      </c>
      <c r="J482" s="3"/>
    </row>
    <row r="483" spans="1:10" s="17" customFormat="1" ht="12.75">
      <c r="A483" s="6" t="s">
        <v>359</v>
      </c>
      <c r="B483" s="57" t="s">
        <v>593</v>
      </c>
      <c r="C483" s="55" t="s">
        <v>564</v>
      </c>
      <c r="D483" s="55" t="s">
        <v>1161</v>
      </c>
      <c r="E483" s="55" t="s">
        <v>594</v>
      </c>
      <c r="F483" s="55">
        <f>SUM(F484)</f>
        <v>0</v>
      </c>
      <c r="G483" s="37">
        <f>SUM(G484)</f>
        <v>171.2</v>
      </c>
      <c r="H483" s="37">
        <f>SUM(H484)</f>
        <v>171.2</v>
      </c>
      <c r="I483" s="33">
        <f t="shared" si="70"/>
        <v>100</v>
      </c>
      <c r="J483" s="3"/>
    </row>
    <row r="484" spans="1:10" s="17" customFormat="1" ht="25.5">
      <c r="A484" s="6" t="s">
        <v>360</v>
      </c>
      <c r="B484" s="57" t="s">
        <v>42</v>
      </c>
      <c r="C484" s="55" t="s">
        <v>564</v>
      </c>
      <c r="D484" s="55" t="s">
        <v>1161</v>
      </c>
      <c r="E484" s="55" t="s">
        <v>43</v>
      </c>
      <c r="F484" s="55" t="s">
        <v>1476</v>
      </c>
      <c r="G484" s="37">
        <v>171.2</v>
      </c>
      <c r="H484" s="37">
        <v>171.2</v>
      </c>
      <c r="I484" s="33">
        <f t="shared" si="70"/>
        <v>100</v>
      </c>
      <c r="J484" s="3"/>
    </row>
    <row r="485" spans="1:10" s="17" customFormat="1" ht="25.5">
      <c r="A485" s="6" t="s">
        <v>361</v>
      </c>
      <c r="B485" s="51" t="s">
        <v>65</v>
      </c>
      <c r="C485" s="55" t="s">
        <v>564</v>
      </c>
      <c r="D485" s="55" t="s">
        <v>1161</v>
      </c>
      <c r="E485" s="55" t="s">
        <v>667</v>
      </c>
      <c r="F485" s="55">
        <f>SUM(F486)</f>
        <v>0</v>
      </c>
      <c r="G485" s="37">
        <f>SUM(G486)</f>
        <v>205.3</v>
      </c>
      <c r="H485" s="37">
        <f>SUM(H486)</f>
        <v>205.3</v>
      </c>
      <c r="I485" s="33">
        <f t="shared" si="70"/>
        <v>100</v>
      </c>
      <c r="J485" s="3"/>
    </row>
    <row r="486" spans="1:10" s="17" customFormat="1" ht="12.75">
      <c r="A486" s="6" t="s">
        <v>362</v>
      </c>
      <c r="B486" s="51" t="s">
        <v>669</v>
      </c>
      <c r="C486" s="55" t="s">
        <v>564</v>
      </c>
      <c r="D486" s="55" t="s">
        <v>1161</v>
      </c>
      <c r="E486" s="55" t="s">
        <v>668</v>
      </c>
      <c r="F486" s="55" t="s">
        <v>1476</v>
      </c>
      <c r="G486" s="37">
        <v>205.3</v>
      </c>
      <c r="H486" s="37">
        <v>205.3</v>
      </c>
      <c r="I486" s="33">
        <f t="shared" si="70"/>
        <v>100</v>
      </c>
      <c r="J486" s="3"/>
    </row>
    <row r="487" spans="1:10" s="17" customFormat="1" ht="51">
      <c r="A487" s="6" t="s">
        <v>363</v>
      </c>
      <c r="B487" s="57" t="s">
        <v>1163</v>
      </c>
      <c r="C487" s="55" t="s">
        <v>564</v>
      </c>
      <c r="D487" s="55" t="s">
        <v>1164</v>
      </c>
      <c r="E487" s="55"/>
      <c r="F487" s="55">
        <f>SUM(F488+F490+F492)</f>
        <v>0</v>
      </c>
      <c r="G487" s="37">
        <f>SUM(G488+G490+G492)</f>
        <v>1752</v>
      </c>
      <c r="H487" s="37">
        <f>SUM(H488+H490+H492)</f>
        <v>1752</v>
      </c>
      <c r="I487" s="33">
        <f t="shared" si="70"/>
        <v>100</v>
      </c>
      <c r="J487" s="3"/>
    </row>
    <row r="488" spans="1:10" s="17" customFormat="1" ht="25.5">
      <c r="A488" s="6" t="s">
        <v>364</v>
      </c>
      <c r="B488" s="51" t="s">
        <v>651</v>
      </c>
      <c r="C488" s="55" t="s">
        <v>564</v>
      </c>
      <c r="D488" s="55" t="s">
        <v>1164</v>
      </c>
      <c r="E488" s="55" t="s">
        <v>642</v>
      </c>
      <c r="F488" s="55">
        <f>SUM(F489)</f>
        <v>0</v>
      </c>
      <c r="G488" s="37">
        <f>SUM(G489)</f>
        <v>939.2</v>
      </c>
      <c r="H488" s="37">
        <f>SUM(H489)</f>
        <v>939.2</v>
      </c>
      <c r="I488" s="33">
        <f t="shared" si="70"/>
        <v>100</v>
      </c>
      <c r="J488" s="3"/>
    </row>
    <row r="489" spans="1:10" s="17" customFormat="1" ht="25.5">
      <c r="A489" s="6" t="s">
        <v>365</v>
      </c>
      <c r="B489" s="51" t="s">
        <v>652</v>
      </c>
      <c r="C489" s="55" t="s">
        <v>564</v>
      </c>
      <c r="D489" s="55" t="s">
        <v>1164</v>
      </c>
      <c r="E489" s="55" t="s">
        <v>635</v>
      </c>
      <c r="F489" s="55" t="s">
        <v>1476</v>
      </c>
      <c r="G489" s="37">
        <v>939.2</v>
      </c>
      <c r="H489" s="37">
        <v>939.2</v>
      </c>
      <c r="I489" s="33">
        <f t="shared" si="70"/>
        <v>100</v>
      </c>
      <c r="J489" s="3"/>
    </row>
    <row r="490" spans="1:10" s="17" customFormat="1" ht="12.75">
      <c r="A490" s="6" t="s">
        <v>366</v>
      </c>
      <c r="B490" s="57" t="s">
        <v>593</v>
      </c>
      <c r="C490" s="55" t="s">
        <v>564</v>
      </c>
      <c r="D490" s="55" t="s">
        <v>1164</v>
      </c>
      <c r="E490" s="55" t="s">
        <v>594</v>
      </c>
      <c r="F490" s="55">
        <f>SUM(F491)</f>
        <v>0</v>
      </c>
      <c r="G490" s="37">
        <f>SUM(G491)</f>
        <v>313.7</v>
      </c>
      <c r="H490" s="37">
        <f>SUM(H491)</f>
        <v>313.7</v>
      </c>
      <c r="I490" s="33">
        <f t="shared" si="70"/>
        <v>100</v>
      </c>
      <c r="J490" s="3"/>
    </row>
    <row r="491" spans="1:10" s="17" customFormat="1" ht="25.5">
      <c r="A491" s="6" t="s">
        <v>367</v>
      </c>
      <c r="B491" s="57" t="s">
        <v>42</v>
      </c>
      <c r="C491" s="55" t="s">
        <v>564</v>
      </c>
      <c r="D491" s="55" t="s">
        <v>1164</v>
      </c>
      <c r="E491" s="55" t="s">
        <v>43</v>
      </c>
      <c r="F491" s="55" t="s">
        <v>1476</v>
      </c>
      <c r="G491" s="37">
        <v>313.7</v>
      </c>
      <c r="H491" s="37">
        <v>313.7</v>
      </c>
      <c r="I491" s="33">
        <f t="shared" si="70"/>
        <v>100</v>
      </c>
      <c r="J491" s="3"/>
    </row>
    <row r="492" spans="1:10" s="17" customFormat="1" ht="25.5">
      <c r="A492" s="6" t="s">
        <v>368</v>
      </c>
      <c r="B492" s="51" t="s">
        <v>65</v>
      </c>
      <c r="C492" s="55" t="s">
        <v>564</v>
      </c>
      <c r="D492" s="55" t="s">
        <v>1164</v>
      </c>
      <c r="E492" s="55" t="s">
        <v>667</v>
      </c>
      <c r="F492" s="55">
        <f>SUM(F493)</f>
        <v>0</v>
      </c>
      <c r="G492" s="37">
        <f>SUM(G493)</f>
        <v>499.1</v>
      </c>
      <c r="H492" s="37">
        <f>SUM(H493)</f>
        <v>499.1</v>
      </c>
      <c r="I492" s="33">
        <f t="shared" si="70"/>
        <v>100</v>
      </c>
      <c r="J492" s="3"/>
    </row>
    <row r="493" spans="1:10" s="17" customFormat="1" ht="12.75">
      <c r="A493" s="6" t="s">
        <v>369</v>
      </c>
      <c r="B493" s="51" t="s">
        <v>669</v>
      </c>
      <c r="C493" s="55" t="s">
        <v>564</v>
      </c>
      <c r="D493" s="55" t="s">
        <v>1164</v>
      </c>
      <c r="E493" s="55" t="s">
        <v>668</v>
      </c>
      <c r="F493" s="55" t="s">
        <v>1476</v>
      </c>
      <c r="G493" s="37">
        <v>499.1</v>
      </c>
      <c r="H493" s="37">
        <v>499.1</v>
      </c>
      <c r="I493" s="33">
        <f t="shared" si="70"/>
        <v>100</v>
      </c>
      <c r="J493" s="3"/>
    </row>
    <row r="494" spans="1:10" s="17" customFormat="1" ht="12.75">
      <c r="A494" s="6" t="s">
        <v>370</v>
      </c>
      <c r="B494" s="51" t="s">
        <v>1263</v>
      </c>
      <c r="C494" s="55" t="s">
        <v>564</v>
      </c>
      <c r="D494" s="55" t="s">
        <v>844</v>
      </c>
      <c r="E494" s="55"/>
      <c r="F494" s="55">
        <f>F495+F543</f>
        <v>4538.7</v>
      </c>
      <c r="G494" s="50">
        <f>G495+G543</f>
        <v>5267.7</v>
      </c>
      <c r="H494" s="27">
        <f>H495+H543</f>
        <v>4948</v>
      </c>
      <c r="I494" s="33">
        <f t="shared" si="70"/>
        <v>93.93093760085047</v>
      </c>
      <c r="J494" s="3"/>
    </row>
    <row r="495" spans="1:10" s="17" customFormat="1" ht="25.5">
      <c r="A495" s="6" t="s">
        <v>371</v>
      </c>
      <c r="B495" s="51" t="s">
        <v>619</v>
      </c>
      <c r="C495" s="55" t="s">
        <v>564</v>
      </c>
      <c r="D495" s="55" t="s">
        <v>845</v>
      </c>
      <c r="E495" s="55"/>
      <c r="F495" s="55">
        <f>F496+F499+F502+F505+F508+F511+F514+F517+F520+F525+F528+F534+F540+F531+F537</f>
        <v>4535.7</v>
      </c>
      <c r="G495" s="50">
        <f>G496+G499+G502+G505+G508+G511+G514+G517+G520+G525+G528+G534+G540+G531+G537</f>
        <v>5149.7</v>
      </c>
      <c r="H495" s="27">
        <f>H496+H499+H502+H505+H508+H511+H514+H517+H520+H525+H528+H534+H540+H531+H537</f>
        <v>4835</v>
      </c>
      <c r="I495" s="33">
        <f t="shared" si="70"/>
        <v>93.88896440569354</v>
      </c>
      <c r="J495" s="3"/>
    </row>
    <row r="496" spans="1:10" s="17" customFormat="1" ht="51">
      <c r="A496" s="6" t="s">
        <v>372</v>
      </c>
      <c r="B496" s="51" t="s">
        <v>1264</v>
      </c>
      <c r="C496" s="55" t="s">
        <v>564</v>
      </c>
      <c r="D496" s="55" t="s">
        <v>846</v>
      </c>
      <c r="E496" s="55"/>
      <c r="F496" s="55" t="str">
        <f aca="true" t="shared" si="76" ref="F496:H497">F497</f>
        <v>3,0</v>
      </c>
      <c r="G496" s="50">
        <f t="shared" si="76"/>
        <v>3</v>
      </c>
      <c r="H496" s="28">
        <f t="shared" si="76"/>
        <v>0</v>
      </c>
      <c r="I496" s="33">
        <f t="shared" si="70"/>
        <v>0</v>
      </c>
      <c r="J496" s="3"/>
    </row>
    <row r="497" spans="1:10" s="17" customFormat="1" ht="25.5">
      <c r="A497" s="6" t="s">
        <v>373</v>
      </c>
      <c r="B497" s="51" t="s">
        <v>651</v>
      </c>
      <c r="C497" s="55" t="s">
        <v>564</v>
      </c>
      <c r="D497" s="55" t="s">
        <v>846</v>
      </c>
      <c r="E497" s="55" t="s">
        <v>642</v>
      </c>
      <c r="F497" s="55" t="str">
        <f t="shared" si="76"/>
        <v>3,0</v>
      </c>
      <c r="G497" s="50">
        <f t="shared" si="76"/>
        <v>3</v>
      </c>
      <c r="H497" s="28">
        <f t="shared" si="76"/>
        <v>0</v>
      </c>
      <c r="I497" s="33">
        <f t="shared" si="70"/>
        <v>0</v>
      </c>
      <c r="J497" s="3"/>
    </row>
    <row r="498" spans="1:10" s="17" customFormat="1" ht="25.5">
      <c r="A498" s="6" t="s">
        <v>374</v>
      </c>
      <c r="B498" s="51" t="s">
        <v>652</v>
      </c>
      <c r="C498" s="55" t="s">
        <v>564</v>
      </c>
      <c r="D498" s="55" t="s">
        <v>846</v>
      </c>
      <c r="E498" s="55" t="s">
        <v>635</v>
      </c>
      <c r="F498" s="55" t="s">
        <v>1531</v>
      </c>
      <c r="G498" s="50">
        <v>3</v>
      </c>
      <c r="H498" s="28">
        <v>0</v>
      </c>
      <c r="I498" s="33">
        <f t="shared" si="70"/>
        <v>0</v>
      </c>
      <c r="J498" s="3"/>
    </row>
    <row r="499" spans="1:10" s="17" customFormat="1" ht="76.5">
      <c r="A499" s="6" t="s">
        <v>375</v>
      </c>
      <c r="B499" s="51" t="s">
        <v>1265</v>
      </c>
      <c r="C499" s="55" t="s">
        <v>564</v>
      </c>
      <c r="D499" s="55" t="s">
        <v>847</v>
      </c>
      <c r="E499" s="55"/>
      <c r="F499" s="55" t="str">
        <f aca="true" t="shared" si="77" ref="F499:H500">F500</f>
        <v>5,0</v>
      </c>
      <c r="G499" s="50">
        <f t="shared" si="77"/>
        <v>0</v>
      </c>
      <c r="H499" s="28">
        <f t="shared" si="77"/>
        <v>0</v>
      </c>
      <c r="I499" s="33">
        <v>0</v>
      </c>
      <c r="J499" s="3"/>
    </row>
    <row r="500" spans="1:10" s="17" customFormat="1" ht="25.5">
      <c r="A500" s="6" t="s">
        <v>1036</v>
      </c>
      <c r="B500" s="51" t="s">
        <v>651</v>
      </c>
      <c r="C500" s="55" t="s">
        <v>564</v>
      </c>
      <c r="D500" s="55" t="s">
        <v>847</v>
      </c>
      <c r="E500" s="55" t="s">
        <v>642</v>
      </c>
      <c r="F500" s="55" t="str">
        <f t="shared" si="77"/>
        <v>5,0</v>
      </c>
      <c r="G500" s="50">
        <f t="shared" si="77"/>
        <v>0</v>
      </c>
      <c r="H500" s="28">
        <v>0</v>
      </c>
      <c r="I500" s="33">
        <v>0</v>
      </c>
      <c r="J500" s="3"/>
    </row>
    <row r="501" spans="1:10" s="17" customFormat="1" ht="25.5">
      <c r="A501" s="6" t="s">
        <v>1037</v>
      </c>
      <c r="B501" s="51" t="s">
        <v>652</v>
      </c>
      <c r="C501" s="55" t="s">
        <v>564</v>
      </c>
      <c r="D501" s="55" t="s">
        <v>847</v>
      </c>
      <c r="E501" s="55" t="s">
        <v>635</v>
      </c>
      <c r="F501" s="55" t="s">
        <v>1495</v>
      </c>
      <c r="G501" s="50">
        <v>0</v>
      </c>
      <c r="H501" s="28">
        <v>0</v>
      </c>
      <c r="I501" s="33">
        <v>0</v>
      </c>
      <c r="J501" s="3"/>
    </row>
    <row r="502" spans="1:10" s="17" customFormat="1" ht="63.75">
      <c r="A502" s="6" t="s">
        <v>376</v>
      </c>
      <c r="B502" s="51" t="s">
        <v>1266</v>
      </c>
      <c r="C502" s="55" t="s">
        <v>564</v>
      </c>
      <c r="D502" s="55" t="s">
        <v>848</v>
      </c>
      <c r="E502" s="55"/>
      <c r="F502" s="55" t="str">
        <f aca="true" t="shared" si="78" ref="F502:H503">F503</f>
        <v>20,0</v>
      </c>
      <c r="G502" s="50">
        <f t="shared" si="78"/>
        <v>7</v>
      </c>
      <c r="H502" s="28">
        <f t="shared" si="78"/>
        <v>0</v>
      </c>
      <c r="I502" s="33">
        <f t="shared" si="70"/>
        <v>0</v>
      </c>
      <c r="J502" s="3"/>
    </row>
    <row r="503" spans="1:10" s="17" customFormat="1" ht="25.5">
      <c r="A503" s="6" t="s">
        <v>377</v>
      </c>
      <c r="B503" s="51" t="s">
        <v>651</v>
      </c>
      <c r="C503" s="55" t="s">
        <v>564</v>
      </c>
      <c r="D503" s="55" t="s">
        <v>848</v>
      </c>
      <c r="E503" s="55" t="s">
        <v>642</v>
      </c>
      <c r="F503" s="55" t="str">
        <f t="shared" si="78"/>
        <v>20,0</v>
      </c>
      <c r="G503" s="50">
        <f t="shared" si="78"/>
        <v>7</v>
      </c>
      <c r="H503" s="28">
        <f t="shared" si="78"/>
        <v>0</v>
      </c>
      <c r="I503" s="33">
        <f t="shared" si="70"/>
        <v>0</v>
      </c>
      <c r="J503" s="3"/>
    </row>
    <row r="504" spans="1:10" s="17" customFormat="1" ht="25.5">
      <c r="A504" s="6" t="s">
        <v>378</v>
      </c>
      <c r="B504" s="51" t="s">
        <v>652</v>
      </c>
      <c r="C504" s="55" t="s">
        <v>564</v>
      </c>
      <c r="D504" s="55" t="s">
        <v>848</v>
      </c>
      <c r="E504" s="55" t="s">
        <v>635</v>
      </c>
      <c r="F504" s="55" t="s">
        <v>1497</v>
      </c>
      <c r="G504" s="50">
        <v>7</v>
      </c>
      <c r="H504" s="28">
        <v>0</v>
      </c>
      <c r="I504" s="33">
        <f t="shared" si="70"/>
        <v>0</v>
      </c>
      <c r="J504" s="3"/>
    </row>
    <row r="505" spans="1:10" s="17" customFormat="1" ht="102">
      <c r="A505" s="6" t="s">
        <v>379</v>
      </c>
      <c r="B505" s="51" t="s">
        <v>1267</v>
      </c>
      <c r="C505" s="55" t="s">
        <v>564</v>
      </c>
      <c r="D505" s="55" t="s">
        <v>849</v>
      </c>
      <c r="E505" s="55"/>
      <c r="F505" s="55" t="str">
        <f aca="true" t="shared" si="79" ref="F505:H506">F506</f>
        <v>5,0</v>
      </c>
      <c r="G505" s="50">
        <f t="shared" si="79"/>
        <v>4</v>
      </c>
      <c r="H505" s="28">
        <f t="shared" si="79"/>
        <v>4</v>
      </c>
      <c r="I505" s="33">
        <f t="shared" si="70"/>
        <v>100</v>
      </c>
      <c r="J505" s="3"/>
    </row>
    <row r="506" spans="1:10" s="17" customFormat="1" ht="25.5">
      <c r="A506" s="6" t="s">
        <v>654</v>
      </c>
      <c r="B506" s="51" t="s">
        <v>651</v>
      </c>
      <c r="C506" s="55" t="s">
        <v>564</v>
      </c>
      <c r="D506" s="55" t="s">
        <v>849</v>
      </c>
      <c r="E506" s="55" t="s">
        <v>642</v>
      </c>
      <c r="F506" s="55" t="str">
        <f t="shared" si="79"/>
        <v>5,0</v>
      </c>
      <c r="G506" s="50">
        <f t="shared" si="79"/>
        <v>4</v>
      </c>
      <c r="H506" s="28">
        <v>4</v>
      </c>
      <c r="I506" s="33">
        <f t="shared" si="70"/>
        <v>100</v>
      </c>
      <c r="J506" s="3"/>
    </row>
    <row r="507" spans="1:10" s="17" customFormat="1" ht="25.5">
      <c r="A507" s="6" t="s">
        <v>380</v>
      </c>
      <c r="B507" s="51" t="s">
        <v>652</v>
      </c>
      <c r="C507" s="55" t="s">
        <v>564</v>
      </c>
      <c r="D507" s="55" t="s">
        <v>849</v>
      </c>
      <c r="E507" s="55" t="s">
        <v>635</v>
      </c>
      <c r="F507" s="55" t="s">
        <v>1495</v>
      </c>
      <c r="G507" s="50">
        <v>4</v>
      </c>
      <c r="H507" s="28">
        <v>4</v>
      </c>
      <c r="I507" s="33">
        <f t="shared" si="70"/>
        <v>100</v>
      </c>
      <c r="J507" s="3"/>
    </row>
    <row r="508" spans="1:10" s="17" customFormat="1" ht="63.75">
      <c r="A508" s="6" t="s">
        <v>381</v>
      </c>
      <c r="B508" s="51" t="s">
        <v>1268</v>
      </c>
      <c r="C508" s="55" t="s">
        <v>564</v>
      </c>
      <c r="D508" s="55" t="s">
        <v>850</v>
      </c>
      <c r="E508" s="55"/>
      <c r="F508" s="55" t="str">
        <f aca="true" t="shared" si="80" ref="F508:H509">F509</f>
        <v>5,0</v>
      </c>
      <c r="G508" s="50">
        <f t="shared" si="80"/>
        <v>0</v>
      </c>
      <c r="H508" s="28">
        <f t="shared" si="80"/>
        <v>0</v>
      </c>
      <c r="I508" s="33">
        <v>0</v>
      </c>
      <c r="J508" s="3"/>
    </row>
    <row r="509" spans="1:10" s="17" customFormat="1" ht="25.5">
      <c r="A509" s="6" t="s">
        <v>382</v>
      </c>
      <c r="B509" s="51" t="s">
        <v>651</v>
      </c>
      <c r="C509" s="55" t="s">
        <v>564</v>
      </c>
      <c r="D509" s="55" t="s">
        <v>850</v>
      </c>
      <c r="E509" s="55" t="s">
        <v>642</v>
      </c>
      <c r="F509" s="55" t="str">
        <f t="shared" si="80"/>
        <v>5,0</v>
      </c>
      <c r="G509" s="50">
        <f t="shared" si="80"/>
        <v>0</v>
      </c>
      <c r="H509" s="28">
        <f t="shared" si="80"/>
        <v>0</v>
      </c>
      <c r="I509" s="33">
        <v>0</v>
      </c>
      <c r="J509" s="3"/>
    </row>
    <row r="510" spans="1:10" s="17" customFormat="1" ht="25.5">
      <c r="A510" s="6" t="s">
        <v>383</v>
      </c>
      <c r="B510" s="51" t="s">
        <v>652</v>
      </c>
      <c r="C510" s="55" t="s">
        <v>564</v>
      </c>
      <c r="D510" s="55" t="s">
        <v>850</v>
      </c>
      <c r="E510" s="55" t="s">
        <v>635</v>
      </c>
      <c r="F510" s="55" t="s">
        <v>1495</v>
      </c>
      <c r="G510" s="50">
        <v>0</v>
      </c>
      <c r="H510" s="28">
        <v>0</v>
      </c>
      <c r="I510" s="33">
        <v>0</v>
      </c>
      <c r="J510" s="3"/>
    </row>
    <row r="511" spans="1:10" s="17" customFormat="1" ht="51">
      <c r="A511" s="6" t="s">
        <v>384</v>
      </c>
      <c r="B511" s="51" t="s">
        <v>1269</v>
      </c>
      <c r="C511" s="55" t="s">
        <v>564</v>
      </c>
      <c r="D511" s="55" t="s">
        <v>851</v>
      </c>
      <c r="E511" s="55"/>
      <c r="F511" s="55" t="str">
        <f aca="true" t="shared" si="81" ref="F511:H512">F512</f>
        <v>55,0</v>
      </c>
      <c r="G511" s="50">
        <f t="shared" si="81"/>
        <v>55</v>
      </c>
      <c r="H511" s="28">
        <f t="shared" si="81"/>
        <v>55</v>
      </c>
      <c r="I511" s="33">
        <f t="shared" si="70"/>
        <v>100</v>
      </c>
      <c r="J511" s="3"/>
    </row>
    <row r="512" spans="1:10" s="17" customFormat="1" ht="25.5">
      <c r="A512" s="6" t="s">
        <v>385</v>
      </c>
      <c r="B512" s="51" t="s">
        <v>651</v>
      </c>
      <c r="C512" s="55" t="s">
        <v>564</v>
      </c>
      <c r="D512" s="55" t="s">
        <v>851</v>
      </c>
      <c r="E512" s="55" t="s">
        <v>642</v>
      </c>
      <c r="F512" s="55" t="str">
        <f t="shared" si="81"/>
        <v>55,0</v>
      </c>
      <c r="G512" s="50">
        <f t="shared" si="81"/>
        <v>55</v>
      </c>
      <c r="H512" s="28">
        <f t="shared" si="81"/>
        <v>55</v>
      </c>
      <c r="I512" s="33">
        <f t="shared" si="70"/>
        <v>100</v>
      </c>
      <c r="J512" s="3"/>
    </row>
    <row r="513" spans="1:10" s="17" customFormat="1" ht="25.5">
      <c r="A513" s="6" t="s">
        <v>386</v>
      </c>
      <c r="B513" s="51" t="s">
        <v>652</v>
      </c>
      <c r="C513" s="55" t="s">
        <v>564</v>
      </c>
      <c r="D513" s="55" t="s">
        <v>851</v>
      </c>
      <c r="E513" s="55" t="s">
        <v>635</v>
      </c>
      <c r="F513" s="55" t="s">
        <v>1532</v>
      </c>
      <c r="G513" s="50">
        <v>55</v>
      </c>
      <c r="H513" s="28">
        <v>55</v>
      </c>
      <c r="I513" s="33">
        <f t="shared" si="70"/>
        <v>100</v>
      </c>
      <c r="J513" s="3"/>
    </row>
    <row r="514" spans="1:10" s="17" customFormat="1" ht="51">
      <c r="A514" s="6" t="s">
        <v>387</v>
      </c>
      <c r="B514" s="51" t="s">
        <v>1270</v>
      </c>
      <c r="C514" s="55" t="s">
        <v>564</v>
      </c>
      <c r="D514" s="55" t="s">
        <v>852</v>
      </c>
      <c r="E514" s="55"/>
      <c r="F514" s="55" t="str">
        <f aca="true" t="shared" si="82" ref="F514:H515">F515</f>
        <v>10,0</v>
      </c>
      <c r="G514" s="50">
        <f t="shared" si="82"/>
        <v>10</v>
      </c>
      <c r="H514" s="28">
        <f t="shared" si="82"/>
        <v>2.4</v>
      </c>
      <c r="I514" s="33">
        <f t="shared" si="70"/>
        <v>24</v>
      </c>
      <c r="J514" s="3"/>
    </row>
    <row r="515" spans="1:10" s="17" customFormat="1" ht="25.5">
      <c r="A515" s="6" t="s">
        <v>388</v>
      </c>
      <c r="B515" s="51" t="s">
        <v>651</v>
      </c>
      <c r="C515" s="55" t="s">
        <v>564</v>
      </c>
      <c r="D515" s="55" t="s">
        <v>852</v>
      </c>
      <c r="E515" s="55" t="s">
        <v>642</v>
      </c>
      <c r="F515" s="55" t="str">
        <f t="shared" si="82"/>
        <v>10,0</v>
      </c>
      <c r="G515" s="50">
        <f t="shared" si="82"/>
        <v>10</v>
      </c>
      <c r="H515" s="28">
        <f t="shared" si="82"/>
        <v>2.4</v>
      </c>
      <c r="I515" s="33">
        <f t="shared" si="70"/>
        <v>24</v>
      </c>
      <c r="J515" s="3"/>
    </row>
    <row r="516" spans="1:10" s="17" customFormat="1" ht="25.5">
      <c r="A516" s="6" t="s">
        <v>676</v>
      </c>
      <c r="B516" s="51" t="s">
        <v>652</v>
      </c>
      <c r="C516" s="55" t="s">
        <v>564</v>
      </c>
      <c r="D516" s="55" t="s">
        <v>852</v>
      </c>
      <c r="E516" s="55" t="s">
        <v>635</v>
      </c>
      <c r="F516" s="55" t="s">
        <v>1493</v>
      </c>
      <c r="G516" s="50">
        <v>10</v>
      </c>
      <c r="H516" s="28">
        <v>2.4</v>
      </c>
      <c r="I516" s="33">
        <f t="shared" si="70"/>
        <v>24</v>
      </c>
      <c r="J516" s="3"/>
    </row>
    <row r="517" spans="1:10" s="17" customFormat="1" ht="51">
      <c r="A517" s="6" t="s">
        <v>389</v>
      </c>
      <c r="B517" s="51" t="s">
        <v>1271</v>
      </c>
      <c r="C517" s="55" t="s">
        <v>564</v>
      </c>
      <c r="D517" s="55" t="s">
        <v>853</v>
      </c>
      <c r="E517" s="55"/>
      <c r="F517" s="55" t="str">
        <f aca="true" t="shared" si="83" ref="F517:H518">F518</f>
        <v>20,0</v>
      </c>
      <c r="G517" s="50">
        <f t="shared" si="83"/>
        <v>20</v>
      </c>
      <c r="H517" s="28">
        <f t="shared" si="83"/>
        <v>15</v>
      </c>
      <c r="I517" s="33">
        <f t="shared" si="70"/>
        <v>75</v>
      </c>
      <c r="J517" s="3"/>
    </row>
    <row r="518" spans="1:10" s="17" customFormat="1" ht="25.5">
      <c r="A518" s="6" t="s">
        <v>390</v>
      </c>
      <c r="B518" s="51" t="s">
        <v>651</v>
      </c>
      <c r="C518" s="55" t="s">
        <v>564</v>
      </c>
      <c r="D518" s="55" t="s">
        <v>853</v>
      </c>
      <c r="E518" s="55" t="s">
        <v>642</v>
      </c>
      <c r="F518" s="55" t="str">
        <f t="shared" si="83"/>
        <v>20,0</v>
      </c>
      <c r="G518" s="50">
        <f t="shared" si="83"/>
        <v>20</v>
      </c>
      <c r="H518" s="28">
        <f t="shared" si="83"/>
        <v>15</v>
      </c>
      <c r="I518" s="33">
        <f t="shared" si="70"/>
        <v>75</v>
      </c>
      <c r="J518" s="3"/>
    </row>
    <row r="519" spans="1:10" s="17" customFormat="1" ht="25.5">
      <c r="A519" s="6" t="s">
        <v>391</v>
      </c>
      <c r="B519" s="51" t="s">
        <v>652</v>
      </c>
      <c r="C519" s="55" t="s">
        <v>564</v>
      </c>
      <c r="D519" s="55" t="s">
        <v>853</v>
      </c>
      <c r="E519" s="55" t="s">
        <v>635</v>
      </c>
      <c r="F519" s="55" t="s">
        <v>1497</v>
      </c>
      <c r="G519" s="50">
        <v>20</v>
      </c>
      <c r="H519" s="28">
        <v>15</v>
      </c>
      <c r="I519" s="33">
        <f t="shared" si="70"/>
        <v>75</v>
      </c>
      <c r="J519" s="3"/>
    </row>
    <row r="520" spans="1:10" s="17" customFormat="1" ht="76.5">
      <c r="A520" s="6" t="s">
        <v>392</v>
      </c>
      <c r="B520" s="51" t="s">
        <v>1272</v>
      </c>
      <c r="C520" s="55" t="s">
        <v>564</v>
      </c>
      <c r="D520" s="55" t="s">
        <v>854</v>
      </c>
      <c r="E520" s="55"/>
      <c r="F520" s="55">
        <f>F521+F523</f>
        <v>9</v>
      </c>
      <c r="G520" s="50">
        <f>G521+G523</f>
        <v>21</v>
      </c>
      <c r="H520" s="27">
        <f>H521+H523</f>
        <v>9</v>
      </c>
      <c r="I520" s="33">
        <f aca="true" t="shared" si="84" ref="I520:I583">H520/G520*100</f>
        <v>42.857142857142854</v>
      </c>
      <c r="J520" s="3"/>
    </row>
    <row r="521" spans="1:10" s="17" customFormat="1" ht="25.5">
      <c r="A521" s="6" t="s">
        <v>393</v>
      </c>
      <c r="B521" s="51" t="s">
        <v>651</v>
      </c>
      <c r="C521" s="55" t="s">
        <v>564</v>
      </c>
      <c r="D521" s="55" t="s">
        <v>854</v>
      </c>
      <c r="E521" s="55" t="s">
        <v>642</v>
      </c>
      <c r="F521" s="55" t="str">
        <f aca="true" t="shared" si="85" ref="F521:H523">F522</f>
        <v>9,0</v>
      </c>
      <c r="G521" s="50">
        <f t="shared" si="85"/>
        <v>12</v>
      </c>
      <c r="H521" s="28">
        <f t="shared" si="85"/>
        <v>0</v>
      </c>
      <c r="I521" s="33">
        <f t="shared" si="84"/>
        <v>0</v>
      </c>
      <c r="J521" s="3"/>
    </row>
    <row r="522" spans="1:10" s="17" customFormat="1" ht="25.5">
      <c r="A522" s="6" t="s">
        <v>394</v>
      </c>
      <c r="B522" s="51" t="s">
        <v>652</v>
      </c>
      <c r="C522" s="55" t="s">
        <v>564</v>
      </c>
      <c r="D522" s="55" t="s">
        <v>854</v>
      </c>
      <c r="E522" s="55" t="s">
        <v>635</v>
      </c>
      <c r="F522" s="55" t="s">
        <v>1533</v>
      </c>
      <c r="G522" s="50">
        <v>12</v>
      </c>
      <c r="H522" s="28">
        <v>0</v>
      </c>
      <c r="I522" s="33">
        <f t="shared" si="84"/>
        <v>0</v>
      </c>
      <c r="J522" s="3"/>
    </row>
    <row r="523" spans="1:10" s="17" customFormat="1" ht="12.75">
      <c r="A523" s="6" t="s">
        <v>395</v>
      </c>
      <c r="B523" s="57" t="s">
        <v>718</v>
      </c>
      <c r="C523" s="55" t="s">
        <v>564</v>
      </c>
      <c r="D523" s="55" t="s">
        <v>854</v>
      </c>
      <c r="E523" s="55" t="s">
        <v>721</v>
      </c>
      <c r="F523" s="55" t="str">
        <f t="shared" si="85"/>
        <v>0</v>
      </c>
      <c r="G523" s="50">
        <f t="shared" si="85"/>
        <v>9</v>
      </c>
      <c r="H523" s="28">
        <f t="shared" si="85"/>
        <v>9</v>
      </c>
      <c r="I523" s="33">
        <f t="shared" si="84"/>
        <v>100</v>
      </c>
      <c r="J523" s="3"/>
    </row>
    <row r="524" spans="1:10" s="17" customFormat="1" ht="12.75">
      <c r="A524" s="6" t="s">
        <v>396</v>
      </c>
      <c r="B524" s="57" t="s">
        <v>719</v>
      </c>
      <c r="C524" s="55" t="s">
        <v>564</v>
      </c>
      <c r="D524" s="55" t="s">
        <v>854</v>
      </c>
      <c r="E524" s="55" t="s">
        <v>722</v>
      </c>
      <c r="F524" s="55" t="s">
        <v>1476</v>
      </c>
      <c r="G524" s="50">
        <v>9</v>
      </c>
      <c r="H524" s="28">
        <v>9</v>
      </c>
      <c r="I524" s="33">
        <f t="shared" si="84"/>
        <v>100</v>
      </c>
      <c r="J524" s="3"/>
    </row>
    <row r="525" spans="1:10" s="17" customFormat="1" ht="51">
      <c r="A525" s="6" t="s">
        <v>397</v>
      </c>
      <c r="B525" s="51" t="s">
        <v>1273</v>
      </c>
      <c r="C525" s="55" t="s">
        <v>564</v>
      </c>
      <c r="D525" s="55" t="s">
        <v>916</v>
      </c>
      <c r="E525" s="55"/>
      <c r="F525" s="55" t="str">
        <f aca="true" t="shared" si="86" ref="F525:H526">F526</f>
        <v>15,0</v>
      </c>
      <c r="G525" s="50">
        <f t="shared" si="86"/>
        <v>15</v>
      </c>
      <c r="H525" s="28">
        <f t="shared" si="86"/>
        <v>8</v>
      </c>
      <c r="I525" s="33">
        <f t="shared" si="84"/>
        <v>53.333333333333336</v>
      </c>
      <c r="J525" s="3"/>
    </row>
    <row r="526" spans="1:10" s="17" customFormat="1" ht="25.5">
      <c r="A526" s="6" t="s">
        <v>587</v>
      </c>
      <c r="B526" s="51" t="s">
        <v>651</v>
      </c>
      <c r="C526" s="55" t="s">
        <v>564</v>
      </c>
      <c r="D526" s="55" t="s">
        <v>916</v>
      </c>
      <c r="E526" s="55" t="s">
        <v>642</v>
      </c>
      <c r="F526" s="55" t="str">
        <f t="shared" si="86"/>
        <v>15,0</v>
      </c>
      <c r="G526" s="50">
        <f t="shared" si="86"/>
        <v>15</v>
      </c>
      <c r="H526" s="28">
        <f t="shared" si="86"/>
        <v>8</v>
      </c>
      <c r="I526" s="33">
        <f t="shared" si="84"/>
        <v>53.333333333333336</v>
      </c>
      <c r="J526" s="3"/>
    </row>
    <row r="527" spans="1:10" s="17" customFormat="1" ht="25.5">
      <c r="A527" s="6" t="s">
        <v>398</v>
      </c>
      <c r="B527" s="51" t="s">
        <v>652</v>
      </c>
      <c r="C527" s="55" t="s">
        <v>564</v>
      </c>
      <c r="D527" s="55" t="s">
        <v>916</v>
      </c>
      <c r="E527" s="55" t="s">
        <v>635</v>
      </c>
      <c r="F527" s="55" t="s">
        <v>1496</v>
      </c>
      <c r="G527" s="50">
        <v>15</v>
      </c>
      <c r="H527" s="28">
        <v>8</v>
      </c>
      <c r="I527" s="33">
        <f t="shared" si="84"/>
        <v>53.333333333333336</v>
      </c>
      <c r="J527" s="3"/>
    </row>
    <row r="528" spans="1:10" s="17" customFormat="1" ht="76.5">
      <c r="A528" s="6" t="s">
        <v>399</v>
      </c>
      <c r="B528" s="51" t="s">
        <v>1274</v>
      </c>
      <c r="C528" s="55" t="s">
        <v>564</v>
      </c>
      <c r="D528" s="55" t="s">
        <v>855</v>
      </c>
      <c r="E528" s="55"/>
      <c r="F528" s="55">
        <f aca="true" t="shared" si="87" ref="F528:H529">F529</f>
        <v>3879.2</v>
      </c>
      <c r="G528" s="50">
        <f t="shared" si="87"/>
        <v>3879.2</v>
      </c>
      <c r="H528" s="28">
        <f t="shared" si="87"/>
        <v>3606.2</v>
      </c>
      <c r="I528" s="33">
        <f t="shared" si="84"/>
        <v>92.96246648793566</v>
      </c>
      <c r="J528" s="3"/>
    </row>
    <row r="529" spans="1:10" s="17" customFormat="1" ht="25.5">
      <c r="A529" s="6" t="s">
        <v>400</v>
      </c>
      <c r="B529" s="51" t="s">
        <v>65</v>
      </c>
      <c r="C529" s="55" t="s">
        <v>564</v>
      </c>
      <c r="D529" s="55" t="s">
        <v>855</v>
      </c>
      <c r="E529" s="55" t="s">
        <v>667</v>
      </c>
      <c r="F529" s="55">
        <f t="shared" si="87"/>
        <v>3879.2</v>
      </c>
      <c r="G529" s="50">
        <f t="shared" si="87"/>
        <v>3879.2</v>
      </c>
      <c r="H529" s="28">
        <f t="shared" si="87"/>
        <v>3606.2</v>
      </c>
      <c r="I529" s="33">
        <f t="shared" si="84"/>
        <v>92.96246648793566</v>
      </c>
      <c r="J529" s="3"/>
    </row>
    <row r="530" spans="1:10" s="17" customFormat="1" ht="12.75">
      <c r="A530" s="6" t="s">
        <v>401</v>
      </c>
      <c r="B530" s="51" t="s">
        <v>669</v>
      </c>
      <c r="C530" s="55" t="s">
        <v>564</v>
      </c>
      <c r="D530" s="55" t="s">
        <v>855</v>
      </c>
      <c r="E530" s="55" t="s">
        <v>668</v>
      </c>
      <c r="F530" s="55">
        <v>3879.2</v>
      </c>
      <c r="G530" s="50">
        <v>3879.2</v>
      </c>
      <c r="H530" s="28">
        <v>3606.2</v>
      </c>
      <c r="I530" s="33">
        <f t="shared" si="84"/>
        <v>92.96246648793566</v>
      </c>
      <c r="J530" s="3"/>
    </row>
    <row r="531" spans="1:10" s="17" customFormat="1" ht="89.25">
      <c r="A531" s="6" t="s">
        <v>402</v>
      </c>
      <c r="B531" s="51" t="s">
        <v>857</v>
      </c>
      <c r="C531" s="55" t="s">
        <v>564</v>
      </c>
      <c r="D531" s="55" t="s">
        <v>856</v>
      </c>
      <c r="E531" s="55"/>
      <c r="F531" s="55" t="s">
        <v>1534</v>
      </c>
      <c r="G531" s="50">
        <f>SUM(G532)</f>
        <v>13.2</v>
      </c>
      <c r="H531" s="27">
        <f>SUM(H532)</f>
        <v>13.2</v>
      </c>
      <c r="I531" s="33">
        <f t="shared" si="84"/>
        <v>100</v>
      </c>
      <c r="J531" s="3"/>
    </row>
    <row r="532" spans="1:10" s="17" customFormat="1" ht="25.5">
      <c r="A532" s="6" t="s">
        <v>403</v>
      </c>
      <c r="B532" s="51" t="s">
        <v>65</v>
      </c>
      <c r="C532" s="55" t="s">
        <v>564</v>
      </c>
      <c r="D532" s="55" t="s">
        <v>856</v>
      </c>
      <c r="E532" s="55" t="s">
        <v>667</v>
      </c>
      <c r="F532" s="55" t="s">
        <v>1534</v>
      </c>
      <c r="G532" s="50">
        <f>SUM(G533)</f>
        <v>13.2</v>
      </c>
      <c r="H532" s="27">
        <f>SUM(H533)</f>
        <v>13.2</v>
      </c>
      <c r="I532" s="33">
        <f t="shared" si="84"/>
        <v>100</v>
      </c>
      <c r="J532" s="3"/>
    </row>
    <row r="533" spans="1:10" s="17" customFormat="1" ht="12.75">
      <c r="A533" s="6" t="s">
        <v>404</v>
      </c>
      <c r="B533" s="51" t="s">
        <v>669</v>
      </c>
      <c r="C533" s="55" t="s">
        <v>564</v>
      </c>
      <c r="D533" s="55" t="s">
        <v>856</v>
      </c>
      <c r="E533" s="55" t="s">
        <v>668</v>
      </c>
      <c r="F533" s="55" t="s">
        <v>1534</v>
      </c>
      <c r="G533" s="50">
        <v>13.2</v>
      </c>
      <c r="H533" s="28">
        <v>13.2</v>
      </c>
      <c r="I533" s="33">
        <f t="shared" si="84"/>
        <v>100</v>
      </c>
      <c r="J533" s="3"/>
    </row>
    <row r="534" spans="1:10" s="17" customFormat="1" ht="76.5">
      <c r="A534" s="6" t="s">
        <v>405</v>
      </c>
      <c r="B534" s="51" t="s">
        <v>1275</v>
      </c>
      <c r="C534" s="55" t="s">
        <v>564</v>
      </c>
      <c r="D534" s="55" t="s">
        <v>858</v>
      </c>
      <c r="E534" s="55"/>
      <c r="F534" s="55" t="str">
        <f aca="true" t="shared" si="88" ref="F534:H535">F535</f>
        <v>364,8</v>
      </c>
      <c r="G534" s="50">
        <f t="shared" si="88"/>
        <v>363.6</v>
      </c>
      <c r="H534" s="28">
        <f t="shared" si="88"/>
        <v>363.6</v>
      </c>
      <c r="I534" s="33">
        <f t="shared" si="84"/>
        <v>100</v>
      </c>
      <c r="J534" s="3"/>
    </row>
    <row r="535" spans="1:10" s="17" customFormat="1" ht="25.5">
      <c r="A535" s="6" t="s">
        <v>406</v>
      </c>
      <c r="B535" s="51" t="s">
        <v>65</v>
      </c>
      <c r="C535" s="55" t="s">
        <v>564</v>
      </c>
      <c r="D535" s="55" t="s">
        <v>858</v>
      </c>
      <c r="E535" s="55" t="s">
        <v>667</v>
      </c>
      <c r="F535" s="55" t="str">
        <f t="shared" si="88"/>
        <v>364,8</v>
      </c>
      <c r="G535" s="50">
        <f t="shared" si="88"/>
        <v>363.6</v>
      </c>
      <c r="H535" s="28">
        <f t="shared" si="88"/>
        <v>363.6</v>
      </c>
      <c r="I535" s="33">
        <f t="shared" si="84"/>
        <v>100</v>
      </c>
      <c r="J535" s="3"/>
    </row>
    <row r="536" spans="1:10" s="17" customFormat="1" ht="12.75">
      <c r="A536" s="6" t="s">
        <v>30</v>
      </c>
      <c r="B536" s="51" t="s">
        <v>669</v>
      </c>
      <c r="C536" s="55" t="s">
        <v>564</v>
      </c>
      <c r="D536" s="55" t="s">
        <v>858</v>
      </c>
      <c r="E536" s="55" t="s">
        <v>668</v>
      </c>
      <c r="F536" s="55" t="s">
        <v>1551</v>
      </c>
      <c r="G536" s="50">
        <v>363.6</v>
      </c>
      <c r="H536" s="27">
        <v>363.6</v>
      </c>
      <c r="I536" s="33">
        <f t="shared" si="84"/>
        <v>100</v>
      </c>
      <c r="J536" s="3"/>
    </row>
    <row r="537" spans="1:10" s="17" customFormat="1" ht="63.75">
      <c r="A537" s="6" t="s">
        <v>407</v>
      </c>
      <c r="B537" s="51" t="s">
        <v>1144</v>
      </c>
      <c r="C537" s="55" t="s">
        <v>564</v>
      </c>
      <c r="D537" s="55" t="s">
        <v>1145</v>
      </c>
      <c r="E537" s="55"/>
      <c r="F537" s="55">
        <f aca="true" t="shared" si="89" ref="F537:H538">SUM(F538)</f>
        <v>0</v>
      </c>
      <c r="G537" s="37">
        <f t="shared" si="89"/>
        <v>627</v>
      </c>
      <c r="H537" s="37">
        <f t="shared" si="89"/>
        <v>627</v>
      </c>
      <c r="I537" s="33">
        <f t="shared" si="84"/>
        <v>100</v>
      </c>
      <c r="J537" s="3"/>
    </row>
    <row r="538" spans="1:10" s="17" customFormat="1" ht="25.5">
      <c r="A538" s="6" t="s">
        <v>408</v>
      </c>
      <c r="B538" s="51" t="s">
        <v>65</v>
      </c>
      <c r="C538" s="55" t="s">
        <v>564</v>
      </c>
      <c r="D538" s="55" t="s">
        <v>1145</v>
      </c>
      <c r="E538" s="55" t="s">
        <v>667</v>
      </c>
      <c r="F538" s="55">
        <f t="shared" si="89"/>
        <v>0</v>
      </c>
      <c r="G538" s="37">
        <f t="shared" si="89"/>
        <v>627</v>
      </c>
      <c r="H538" s="37">
        <f t="shared" si="89"/>
        <v>627</v>
      </c>
      <c r="I538" s="33">
        <f t="shared" si="84"/>
        <v>100</v>
      </c>
      <c r="J538" s="3"/>
    </row>
    <row r="539" spans="1:10" s="17" customFormat="1" ht="12.75">
      <c r="A539" s="6" t="s">
        <v>552</v>
      </c>
      <c r="B539" s="51" t="s">
        <v>669</v>
      </c>
      <c r="C539" s="55" t="s">
        <v>564</v>
      </c>
      <c r="D539" s="55" t="s">
        <v>1145</v>
      </c>
      <c r="E539" s="55" t="s">
        <v>668</v>
      </c>
      <c r="F539" s="55" t="s">
        <v>1476</v>
      </c>
      <c r="G539" s="37">
        <v>627</v>
      </c>
      <c r="H539" s="37">
        <v>627</v>
      </c>
      <c r="I539" s="33">
        <f t="shared" si="84"/>
        <v>100</v>
      </c>
      <c r="J539" s="3"/>
    </row>
    <row r="540" spans="1:10" s="17" customFormat="1" ht="63.75">
      <c r="A540" s="6" t="s">
        <v>553</v>
      </c>
      <c r="B540" s="51" t="s">
        <v>623</v>
      </c>
      <c r="C540" s="55" t="s">
        <v>564</v>
      </c>
      <c r="D540" s="55" t="s">
        <v>859</v>
      </c>
      <c r="E540" s="55"/>
      <c r="F540" s="55">
        <f aca="true" t="shared" si="90" ref="F540:H541">F541</f>
        <v>131.7</v>
      </c>
      <c r="G540" s="50">
        <f t="shared" si="90"/>
        <v>131.7</v>
      </c>
      <c r="H540" s="28">
        <f t="shared" si="90"/>
        <v>131.6</v>
      </c>
      <c r="I540" s="33">
        <f t="shared" si="84"/>
        <v>99.92406985573274</v>
      </c>
      <c r="J540" s="3"/>
    </row>
    <row r="541" spans="1:10" s="17" customFormat="1" ht="25.5">
      <c r="A541" s="6" t="s">
        <v>554</v>
      </c>
      <c r="B541" s="73" t="s">
        <v>65</v>
      </c>
      <c r="C541" s="55" t="s">
        <v>564</v>
      </c>
      <c r="D541" s="55" t="s">
        <v>859</v>
      </c>
      <c r="E541" s="55" t="s">
        <v>667</v>
      </c>
      <c r="F541" s="55">
        <f t="shared" si="90"/>
        <v>131.7</v>
      </c>
      <c r="G541" s="50">
        <f t="shared" si="90"/>
        <v>131.7</v>
      </c>
      <c r="H541" s="28">
        <f t="shared" si="90"/>
        <v>131.6</v>
      </c>
      <c r="I541" s="33">
        <f t="shared" si="84"/>
        <v>99.92406985573274</v>
      </c>
      <c r="J541" s="3"/>
    </row>
    <row r="542" spans="1:10" s="18" customFormat="1" ht="12.75">
      <c r="A542" s="6" t="s">
        <v>555</v>
      </c>
      <c r="B542" s="51" t="s">
        <v>669</v>
      </c>
      <c r="C542" s="55" t="s">
        <v>564</v>
      </c>
      <c r="D542" s="55" t="s">
        <v>859</v>
      </c>
      <c r="E542" s="55" t="s">
        <v>668</v>
      </c>
      <c r="F542" s="55">
        <v>131.7</v>
      </c>
      <c r="G542" s="50">
        <v>131.7</v>
      </c>
      <c r="H542" s="27">
        <v>131.6</v>
      </c>
      <c r="I542" s="33">
        <f t="shared" si="84"/>
        <v>99.92406985573274</v>
      </c>
      <c r="J542" s="4"/>
    </row>
    <row r="543" spans="1:10" s="16" customFormat="1" ht="25.5">
      <c r="A543" s="6" t="s">
        <v>556</v>
      </c>
      <c r="B543" s="51" t="s">
        <v>624</v>
      </c>
      <c r="C543" s="55" t="s">
        <v>564</v>
      </c>
      <c r="D543" s="55" t="s">
        <v>860</v>
      </c>
      <c r="E543" s="55"/>
      <c r="F543" s="55">
        <f>F544+F547+F550</f>
        <v>3</v>
      </c>
      <c r="G543" s="50">
        <f>G544+G547+G550</f>
        <v>118</v>
      </c>
      <c r="H543" s="27">
        <f>H544+H547+H550</f>
        <v>113</v>
      </c>
      <c r="I543" s="33">
        <f t="shared" si="84"/>
        <v>95.76271186440678</v>
      </c>
      <c r="J543" s="5"/>
    </row>
    <row r="544" spans="1:10" s="17" customFormat="1" ht="51">
      <c r="A544" s="6" t="s">
        <v>557</v>
      </c>
      <c r="B544" s="51" t="s">
        <v>1276</v>
      </c>
      <c r="C544" s="55" t="s">
        <v>564</v>
      </c>
      <c r="D544" s="55" t="s">
        <v>861</v>
      </c>
      <c r="E544" s="55"/>
      <c r="F544" s="55" t="str">
        <f aca="true" t="shared" si="91" ref="F544:H545">F545</f>
        <v>3,0</v>
      </c>
      <c r="G544" s="50">
        <f t="shared" si="91"/>
        <v>8</v>
      </c>
      <c r="H544" s="28">
        <f t="shared" si="91"/>
        <v>3</v>
      </c>
      <c r="I544" s="33">
        <f t="shared" si="84"/>
        <v>37.5</v>
      </c>
      <c r="J544" s="3"/>
    </row>
    <row r="545" spans="1:10" s="17" customFormat="1" ht="25.5">
      <c r="A545" s="6" t="s">
        <v>558</v>
      </c>
      <c r="B545" s="51" t="s">
        <v>651</v>
      </c>
      <c r="C545" s="55" t="s">
        <v>564</v>
      </c>
      <c r="D545" s="55" t="s">
        <v>861</v>
      </c>
      <c r="E545" s="55" t="s">
        <v>642</v>
      </c>
      <c r="F545" s="55" t="str">
        <f t="shared" si="91"/>
        <v>3,0</v>
      </c>
      <c r="G545" s="50">
        <f t="shared" si="91"/>
        <v>8</v>
      </c>
      <c r="H545" s="28">
        <f t="shared" si="91"/>
        <v>3</v>
      </c>
      <c r="I545" s="33">
        <f t="shared" si="84"/>
        <v>37.5</v>
      </c>
      <c r="J545" s="3"/>
    </row>
    <row r="546" spans="1:10" s="17" customFormat="1" ht="25.5">
      <c r="A546" s="6" t="s">
        <v>653</v>
      </c>
      <c r="B546" s="51" t="s">
        <v>652</v>
      </c>
      <c r="C546" s="55" t="s">
        <v>564</v>
      </c>
      <c r="D546" s="55" t="s">
        <v>861</v>
      </c>
      <c r="E546" s="55" t="s">
        <v>635</v>
      </c>
      <c r="F546" s="55" t="s">
        <v>1531</v>
      </c>
      <c r="G546" s="50">
        <v>8</v>
      </c>
      <c r="H546" s="28">
        <v>3</v>
      </c>
      <c r="I546" s="33">
        <f t="shared" si="84"/>
        <v>37.5</v>
      </c>
      <c r="J546" s="3"/>
    </row>
    <row r="547" spans="1:10" s="17" customFormat="1" ht="76.5">
      <c r="A547" s="6" t="s">
        <v>559</v>
      </c>
      <c r="B547" s="49" t="s">
        <v>1331</v>
      </c>
      <c r="C547" s="55" t="s">
        <v>564</v>
      </c>
      <c r="D547" s="55" t="s">
        <v>1333</v>
      </c>
      <c r="E547" s="55"/>
      <c r="F547" s="55">
        <f aca="true" t="shared" si="92" ref="F547:H548">SUM(F548)</f>
        <v>0</v>
      </c>
      <c r="G547" s="50">
        <f t="shared" si="92"/>
        <v>10</v>
      </c>
      <c r="H547" s="27">
        <f t="shared" si="92"/>
        <v>10</v>
      </c>
      <c r="I547" s="33">
        <f t="shared" si="84"/>
        <v>100</v>
      </c>
      <c r="J547" s="3"/>
    </row>
    <row r="548" spans="1:10" s="17" customFormat="1" ht="25.5">
      <c r="A548" s="6" t="s">
        <v>560</v>
      </c>
      <c r="B548" s="51" t="s">
        <v>65</v>
      </c>
      <c r="C548" s="55" t="s">
        <v>564</v>
      </c>
      <c r="D548" s="55" t="s">
        <v>1333</v>
      </c>
      <c r="E548" s="55" t="s">
        <v>667</v>
      </c>
      <c r="F548" s="55">
        <f>SUM(F549)</f>
        <v>0</v>
      </c>
      <c r="G548" s="50">
        <f>SUM(G549)</f>
        <v>10</v>
      </c>
      <c r="H548" s="27">
        <f t="shared" si="92"/>
        <v>10</v>
      </c>
      <c r="I548" s="33">
        <f t="shared" si="84"/>
        <v>100</v>
      </c>
      <c r="J548" s="3"/>
    </row>
    <row r="549" spans="1:10" s="17" customFormat="1" ht="12.75">
      <c r="A549" s="6" t="s">
        <v>561</v>
      </c>
      <c r="B549" s="51" t="s">
        <v>669</v>
      </c>
      <c r="C549" s="55" t="s">
        <v>564</v>
      </c>
      <c r="D549" s="55" t="s">
        <v>1333</v>
      </c>
      <c r="E549" s="55" t="s">
        <v>668</v>
      </c>
      <c r="F549" s="55" t="s">
        <v>1476</v>
      </c>
      <c r="G549" s="50">
        <v>10</v>
      </c>
      <c r="H549" s="28">
        <v>10</v>
      </c>
      <c r="I549" s="33">
        <f t="shared" si="84"/>
        <v>100</v>
      </c>
      <c r="J549" s="3"/>
    </row>
    <row r="550" spans="1:10" s="17" customFormat="1" ht="76.5">
      <c r="A550" s="6" t="s">
        <v>409</v>
      </c>
      <c r="B550" s="49" t="s">
        <v>1332</v>
      </c>
      <c r="C550" s="55" t="s">
        <v>564</v>
      </c>
      <c r="D550" s="55" t="s">
        <v>1334</v>
      </c>
      <c r="E550" s="55"/>
      <c r="F550" s="55">
        <f aca="true" t="shared" si="93" ref="F550:H551">SUM(F551)</f>
        <v>0</v>
      </c>
      <c r="G550" s="50">
        <f t="shared" si="93"/>
        <v>100</v>
      </c>
      <c r="H550" s="27">
        <f t="shared" si="93"/>
        <v>100</v>
      </c>
      <c r="I550" s="33">
        <f t="shared" si="84"/>
        <v>100</v>
      </c>
      <c r="J550" s="3"/>
    </row>
    <row r="551" spans="1:10" s="17" customFormat="1" ht="25.5">
      <c r="A551" s="6" t="s">
        <v>410</v>
      </c>
      <c r="B551" s="51" t="s">
        <v>65</v>
      </c>
      <c r="C551" s="55" t="s">
        <v>564</v>
      </c>
      <c r="D551" s="55" t="s">
        <v>1334</v>
      </c>
      <c r="E551" s="55" t="s">
        <v>667</v>
      </c>
      <c r="F551" s="55">
        <f t="shared" si="93"/>
        <v>0</v>
      </c>
      <c r="G551" s="50">
        <f t="shared" si="93"/>
        <v>100</v>
      </c>
      <c r="H551" s="27">
        <f t="shared" si="93"/>
        <v>100</v>
      </c>
      <c r="I551" s="33">
        <f t="shared" si="84"/>
        <v>100</v>
      </c>
      <c r="J551" s="3"/>
    </row>
    <row r="552" spans="1:10" s="17" customFormat="1" ht="12.75">
      <c r="A552" s="6" t="s">
        <v>411</v>
      </c>
      <c r="B552" s="51" t="s">
        <v>669</v>
      </c>
      <c r="C552" s="55" t="s">
        <v>564</v>
      </c>
      <c r="D552" s="55" t="s">
        <v>1334</v>
      </c>
      <c r="E552" s="55" t="s">
        <v>668</v>
      </c>
      <c r="F552" s="55" t="s">
        <v>1476</v>
      </c>
      <c r="G552" s="50">
        <v>100</v>
      </c>
      <c r="H552" s="28">
        <v>100</v>
      </c>
      <c r="I552" s="33">
        <f t="shared" si="84"/>
        <v>100</v>
      </c>
      <c r="J552" s="3"/>
    </row>
    <row r="553" spans="1:10" s="17" customFormat="1" ht="12.75">
      <c r="A553" s="6" t="s">
        <v>601</v>
      </c>
      <c r="B553" s="57" t="s">
        <v>568</v>
      </c>
      <c r="C553" s="55" t="s">
        <v>567</v>
      </c>
      <c r="D553" s="55"/>
      <c r="E553" s="55"/>
      <c r="F553" s="55">
        <f>F554</f>
        <v>8485.3</v>
      </c>
      <c r="G553" s="52">
        <f>G554</f>
        <v>8858.8</v>
      </c>
      <c r="H553" s="52">
        <f>H554</f>
        <v>8360.599999999999</v>
      </c>
      <c r="I553" s="33">
        <f t="shared" si="84"/>
        <v>94.37621348263873</v>
      </c>
      <c r="J553" s="3"/>
    </row>
    <row r="554" spans="1:10" s="17" customFormat="1" ht="25.5">
      <c r="A554" s="6" t="s">
        <v>602</v>
      </c>
      <c r="B554" s="54" t="s">
        <v>63</v>
      </c>
      <c r="C554" s="55" t="s">
        <v>567</v>
      </c>
      <c r="D554" s="55" t="s">
        <v>843</v>
      </c>
      <c r="E554" s="55"/>
      <c r="F554" s="55">
        <f>F555+F580+F590+F596</f>
        <v>8485.3</v>
      </c>
      <c r="G554" s="52">
        <f>G555+G580+G590+G596</f>
        <v>8858.8</v>
      </c>
      <c r="H554" s="52">
        <f>H555+H580+H590+H596</f>
        <v>8360.599999999999</v>
      </c>
      <c r="I554" s="33">
        <f t="shared" si="84"/>
        <v>94.37621348263873</v>
      </c>
      <c r="J554" s="3"/>
    </row>
    <row r="555" spans="1:10" s="17" customFormat="1" ht="25.5">
      <c r="A555" s="6" t="s">
        <v>603</v>
      </c>
      <c r="B555" s="54" t="s">
        <v>64</v>
      </c>
      <c r="C555" s="55" t="s">
        <v>567</v>
      </c>
      <c r="D555" s="55" t="s">
        <v>903</v>
      </c>
      <c r="E555" s="55"/>
      <c r="F555" s="55">
        <f>F556+F559+F562+F567+F572+F577</f>
        <v>345</v>
      </c>
      <c r="G555" s="52">
        <f>G556+G559+G562+G567+G572+G577</f>
        <v>325</v>
      </c>
      <c r="H555" s="52">
        <f>H556+H559+H562+H567+H572+H577</f>
        <v>224.4</v>
      </c>
      <c r="I555" s="33">
        <f t="shared" si="84"/>
        <v>69.04615384615384</v>
      </c>
      <c r="J555" s="3"/>
    </row>
    <row r="556" spans="1:10" s="17" customFormat="1" ht="102">
      <c r="A556" s="6" t="s">
        <v>604</v>
      </c>
      <c r="B556" s="51" t="s">
        <v>205</v>
      </c>
      <c r="C556" s="55" t="s">
        <v>567</v>
      </c>
      <c r="D556" s="55" t="s">
        <v>917</v>
      </c>
      <c r="E556" s="55"/>
      <c r="F556" s="55" t="str">
        <f aca="true" t="shared" si="94" ref="F556:H557">F557</f>
        <v>70,0</v>
      </c>
      <c r="G556" s="52">
        <f t="shared" si="94"/>
        <v>70</v>
      </c>
      <c r="H556" s="25">
        <f t="shared" si="94"/>
        <v>70</v>
      </c>
      <c r="I556" s="33">
        <f t="shared" si="84"/>
        <v>100</v>
      </c>
      <c r="J556" s="3"/>
    </row>
    <row r="557" spans="1:10" s="17" customFormat="1" ht="25.5">
      <c r="A557" s="6" t="s">
        <v>605</v>
      </c>
      <c r="B557" s="51" t="s">
        <v>651</v>
      </c>
      <c r="C557" s="55" t="s">
        <v>567</v>
      </c>
      <c r="D557" s="55" t="s">
        <v>917</v>
      </c>
      <c r="E557" s="55" t="s">
        <v>642</v>
      </c>
      <c r="F557" s="55" t="str">
        <f t="shared" si="94"/>
        <v>70,0</v>
      </c>
      <c r="G557" s="52">
        <f t="shared" si="94"/>
        <v>70</v>
      </c>
      <c r="H557" s="25">
        <f t="shared" si="94"/>
        <v>70</v>
      </c>
      <c r="I557" s="33">
        <f t="shared" si="84"/>
        <v>100</v>
      </c>
      <c r="J557" s="3"/>
    </row>
    <row r="558" spans="1:10" s="17" customFormat="1" ht="25.5">
      <c r="A558" s="6" t="s">
        <v>606</v>
      </c>
      <c r="B558" s="51" t="s">
        <v>652</v>
      </c>
      <c r="C558" s="55" t="s">
        <v>567</v>
      </c>
      <c r="D558" s="55" t="s">
        <v>917</v>
      </c>
      <c r="E558" s="55" t="s">
        <v>635</v>
      </c>
      <c r="F558" s="55" t="s">
        <v>1535</v>
      </c>
      <c r="G558" s="50">
        <v>70</v>
      </c>
      <c r="H558" s="28">
        <v>70</v>
      </c>
      <c r="I558" s="33">
        <f t="shared" si="84"/>
        <v>100</v>
      </c>
      <c r="J558" s="3"/>
    </row>
    <row r="559" spans="1:10" s="17" customFormat="1" ht="102">
      <c r="A559" s="6" t="s">
        <v>607</v>
      </c>
      <c r="B559" s="51" t="s">
        <v>206</v>
      </c>
      <c r="C559" s="55" t="s">
        <v>567</v>
      </c>
      <c r="D559" s="55" t="s">
        <v>918</v>
      </c>
      <c r="E559" s="55"/>
      <c r="F559" s="55" t="str">
        <f aca="true" t="shared" si="95" ref="F559:H560">F560</f>
        <v>20,0</v>
      </c>
      <c r="G559" s="52">
        <f t="shared" si="95"/>
        <v>20</v>
      </c>
      <c r="H559" s="25">
        <f t="shared" si="95"/>
        <v>17.7</v>
      </c>
      <c r="I559" s="33">
        <f t="shared" si="84"/>
        <v>88.5</v>
      </c>
      <c r="J559" s="3"/>
    </row>
    <row r="560" spans="1:10" s="18" customFormat="1" ht="25.5">
      <c r="A560" s="6" t="s">
        <v>608</v>
      </c>
      <c r="B560" s="51" t="s">
        <v>651</v>
      </c>
      <c r="C560" s="55" t="s">
        <v>567</v>
      </c>
      <c r="D560" s="55" t="s">
        <v>918</v>
      </c>
      <c r="E560" s="55" t="s">
        <v>642</v>
      </c>
      <c r="F560" s="55" t="str">
        <f t="shared" si="95"/>
        <v>20,0</v>
      </c>
      <c r="G560" s="52">
        <f t="shared" si="95"/>
        <v>20</v>
      </c>
      <c r="H560" s="25">
        <f t="shared" si="95"/>
        <v>17.7</v>
      </c>
      <c r="I560" s="33">
        <f t="shared" si="84"/>
        <v>88.5</v>
      </c>
      <c r="J560" s="4"/>
    </row>
    <row r="561" spans="1:10" s="16" customFormat="1" ht="25.5">
      <c r="A561" s="6" t="s">
        <v>609</v>
      </c>
      <c r="B561" s="51" t="s">
        <v>652</v>
      </c>
      <c r="C561" s="55" t="s">
        <v>567</v>
      </c>
      <c r="D561" s="55" t="s">
        <v>918</v>
      </c>
      <c r="E561" s="55" t="s">
        <v>635</v>
      </c>
      <c r="F561" s="55" t="s">
        <v>1497</v>
      </c>
      <c r="G561" s="50">
        <v>20</v>
      </c>
      <c r="H561" s="28">
        <v>17.7</v>
      </c>
      <c r="I561" s="33">
        <f t="shared" si="84"/>
        <v>88.5</v>
      </c>
      <c r="J561" s="5"/>
    </row>
    <row r="562" spans="1:10" s="17" customFormat="1" ht="63.75">
      <c r="A562" s="6" t="s">
        <v>412</v>
      </c>
      <c r="B562" s="51" t="s">
        <v>207</v>
      </c>
      <c r="C562" s="55" t="s">
        <v>567</v>
      </c>
      <c r="D562" s="55" t="s">
        <v>919</v>
      </c>
      <c r="E562" s="55"/>
      <c r="F562" s="55">
        <f>F563+F565</f>
        <v>30</v>
      </c>
      <c r="G562" s="52">
        <f>G563+G565</f>
        <v>30</v>
      </c>
      <c r="H562" s="26">
        <f>H563+H565</f>
        <v>8</v>
      </c>
      <c r="I562" s="33">
        <f t="shared" si="84"/>
        <v>26.666666666666668</v>
      </c>
      <c r="J562" s="3"/>
    </row>
    <row r="563" spans="1:9" s="3" customFormat="1" ht="25.5">
      <c r="A563" s="6" t="s">
        <v>413</v>
      </c>
      <c r="B563" s="51" t="s">
        <v>651</v>
      </c>
      <c r="C563" s="55" t="s">
        <v>567</v>
      </c>
      <c r="D563" s="55" t="s">
        <v>919</v>
      </c>
      <c r="E563" s="55" t="s">
        <v>642</v>
      </c>
      <c r="F563" s="55" t="str">
        <f aca="true" t="shared" si="96" ref="F563:H565">F564</f>
        <v>15,0</v>
      </c>
      <c r="G563" s="52">
        <f t="shared" si="96"/>
        <v>22</v>
      </c>
      <c r="H563" s="25">
        <v>0</v>
      </c>
      <c r="I563" s="33">
        <f t="shared" si="84"/>
        <v>0</v>
      </c>
    </row>
    <row r="564" spans="1:9" s="3" customFormat="1" ht="25.5">
      <c r="A564" s="6" t="s">
        <v>414</v>
      </c>
      <c r="B564" s="51" t="s">
        <v>652</v>
      </c>
      <c r="C564" s="55" t="s">
        <v>567</v>
      </c>
      <c r="D564" s="55" t="s">
        <v>919</v>
      </c>
      <c r="E564" s="55" t="s">
        <v>635</v>
      </c>
      <c r="F564" s="55" t="s">
        <v>1496</v>
      </c>
      <c r="G564" s="50">
        <v>22</v>
      </c>
      <c r="H564" s="28">
        <v>0</v>
      </c>
      <c r="I564" s="33">
        <f t="shared" si="84"/>
        <v>0</v>
      </c>
    </row>
    <row r="565" spans="1:9" s="3" customFormat="1" ht="25.5">
      <c r="A565" s="6" t="s">
        <v>610</v>
      </c>
      <c r="B565" s="51" t="s">
        <v>65</v>
      </c>
      <c r="C565" s="55" t="s">
        <v>567</v>
      </c>
      <c r="D565" s="55" t="s">
        <v>919</v>
      </c>
      <c r="E565" s="55" t="s">
        <v>667</v>
      </c>
      <c r="F565" s="55" t="str">
        <f t="shared" si="96"/>
        <v>15,0</v>
      </c>
      <c r="G565" s="52">
        <f t="shared" si="96"/>
        <v>8</v>
      </c>
      <c r="H565" s="26">
        <f t="shared" si="96"/>
        <v>8</v>
      </c>
      <c r="I565" s="33">
        <f t="shared" si="84"/>
        <v>100</v>
      </c>
    </row>
    <row r="566" spans="1:9" s="3" customFormat="1" ht="12.75">
      <c r="A566" s="6" t="s">
        <v>415</v>
      </c>
      <c r="B566" s="51" t="s">
        <v>669</v>
      </c>
      <c r="C566" s="55" t="s">
        <v>567</v>
      </c>
      <c r="D566" s="55" t="s">
        <v>919</v>
      </c>
      <c r="E566" s="55" t="s">
        <v>668</v>
      </c>
      <c r="F566" s="55" t="s">
        <v>1496</v>
      </c>
      <c r="G566" s="50">
        <v>8</v>
      </c>
      <c r="H566" s="28">
        <v>8</v>
      </c>
      <c r="I566" s="33">
        <f t="shared" si="84"/>
        <v>100</v>
      </c>
    </row>
    <row r="567" spans="1:9" s="3" customFormat="1" ht="51">
      <c r="A567" s="6" t="s">
        <v>416</v>
      </c>
      <c r="B567" s="51" t="s">
        <v>208</v>
      </c>
      <c r="C567" s="55" t="s">
        <v>567</v>
      </c>
      <c r="D567" s="55" t="s">
        <v>920</v>
      </c>
      <c r="E567" s="55"/>
      <c r="F567" s="55">
        <f>F568+F570</f>
        <v>30</v>
      </c>
      <c r="G567" s="52">
        <f>G568+G570</f>
        <v>30</v>
      </c>
      <c r="H567" s="26">
        <f>H568+H570</f>
        <v>7</v>
      </c>
      <c r="I567" s="33">
        <f t="shared" si="84"/>
        <v>23.333333333333332</v>
      </c>
    </row>
    <row r="568" spans="1:9" s="3" customFormat="1" ht="25.5">
      <c r="A568" s="6" t="s">
        <v>417</v>
      </c>
      <c r="B568" s="51" t="s">
        <v>651</v>
      </c>
      <c r="C568" s="55" t="s">
        <v>567</v>
      </c>
      <c r="D568" s="55" t="s">
        <v>920</v>
      </c>
      <c r="E568" s="55" t="s">
        <v>642</v>
      </c>
      <c r="F568" s="55" t="str">
        <f>F569</f>
        <v>30,0</v>
      </c>
      <c r="G568" s="52">
        <f>G569</f>
        <v>23</v>
      </c>
      <c r="H568" s="25">
        <f>H569</f>
        <v>0</v>
      </c>
      <c r="I568" s="33">
        <f t="shared" si="84"/>
        <v>0</v>
      </c>
    </row>
    <row r="569" spans="1:9" s="3" customFormat="1" ht="25.5">
      <c r="A569" s="6" t="s">
        <v>611</v>
      </c>
      <c r="B569" s="51" t="s">
        <v>652</v>
      </c>
      <c r="C569" s="55" t="s">
        <v>567</v>
      </c>
      <c r="D569" s="55" t="s">
        <v>920</v>
      </c>
      <c r="E569" s="55" t="s">
        <v>635</v>
      </c>
      <c r="F569" s="55" t="s">
        <v>1492</v>
      </c>
      <c r="G569" s="50">
        <v>23</v>
      </c>
      <c r="H569" s="28">
        <v>0</v>
      </c>
      <c r="I569" s="33">
        <f t="shared" si="84"/>
        <v>0</v>
      </c>
    </row>
    <row r="570" spans="1:9" s="3" customFormat="1" ht="25.5">
      <c r="A570" s="6" t="s">
        <v>612</v>
      </c>
      <c r="B570" s="51" t="s">
        <v>65</v>
      </c>
      <c r="C570" s="55" t="s">
        <v>567</v>
      </c>
      <c r="D570" s="55" t="s">
        <v>920</v>
      </c>
      <c r="E570" s="55" t="s">
        <v>667</v>
      </c>
      <c r="F570" s="55" t="str">
        <f>F571</f>
        <v>0</v>
      </c>
      <c r="G570" s="52">
        <f>G571</f>
        <v>7</v>
      </c>
      <c r="H570" s="25">
        <f>H571</f>
        <v>7</v>
      </c>
      <c r="I570" s="33">
        <f t="shared" si="84"/>
        <v>100</v>
      </c>
    </row>
    <row r="571" spans="1:9" s="3" customFormat="1" ht="12.75">
      <c r="A571" s="6" t="s">
        <v>613</v>
      </c>
      <c r="B571" s="51" t="s">
        <v>669</v>
      </c>
      <c r="C571" s="55" t="s">
        <v>567</v>
      </c>
      <c r="D571" s="55" t="s">
        <v>920</v>
      </c>
      <c r="E571" s="55" t="s">
        <v>668</v>
      </c>
      <c r="F571" s="55" t="s">
        <v>1476</v>
      </c>
      <c r="G571" s="50">
        <v>7</v>
      </c>
      <c r="H571" s="28">
        <v>7</v>
      </c>
      <c r="I571" s="33">
        <f t="shared" si="84"/>
        <v>100</v>
      </c>
    </row>
    <row r="572" spans="1:9" s="3" customFormat="1" ht="63.75">
      <c r="A572" s="6" t="s">
        <v>418</v>
      </c>
      <c r="B572" s="51" t="s">
        <v>430</v>
      </c>
      <c r="C572" s="55" t="s">
        <v>567</v>
      </c>
      <c r="D572" s="55" t="s">
        <v>921</v>
      </c>
      <c r="E572" s="55"/>
      <c r="F572" s="55">
        <f>F573+F575</f>
        <v>175</v>
      </c>
      <c r="G572" s="52">
        <f>G573+G575</f>
        <v>175</v>
      </c>
      <c r="H572" s="52">
        <f>H573+H575</f>
        <v>121.7</v>
      </c>
      <c r="I572" s="33">
        <f t="shared" si="84"/>
        <v>69.54285714285714</v>
      </c>
    </row>
    <row r="573" spans="1:10" s="7" customFormat="1" ht="25.5">
      <c r="A573" s="6" t="s">
        <v>419</v>
      </c>
      <c r="B573" s="51" t="s">
        <v>651</v>
      </c>
      <c r="C573" s="55" t="s">
        <v>567</v>
      </c>
      <c r="D573" s="55" t="s">
        <v>921</v>
      </c>
      <c r="E573" s="55" t="s">
        <v>642</v>
      </c>
      <c r="F573" s="55" t="str">
        <f aca="true" t="shared" si="97" ref="F573:H575">F574</f>
        <v>150,0</v>
      </c>
      <c r="G573" s="52">
        <f t="shared" si="97"/>
        <v>150.3</v>
      </c>
      <c r="H573" s="25">
        <f t="shared" si="97"/>
        <v>97</v>
      </c>
      <c r="I573" s="33">
        <f t="shared" si="84"/>
        <v>64.53759148369926</v>
      </c>
      <c r="J573" s="19"/>
    </row>
    <row r="574" spans="1:9" s="4" customFormat="1" ht="25.5">
      <c r="A574" s="6" t="s">
        <v>420</v>
      </c>
      <c r="B574" s="51" t="s">
        <v>652</v>
      </c>
      <c r="C574" s="55" t="s">
        <v>567</v>
      </c>
      <c r="D574" s="55" t="s">
        <v>921</v>
      </c>
      <c r="E574" s="55" t="s">
        <v>635</v>
      </c>
      <c r="F574" s="55" t="s">
        <v>1536</v>
      </c>
      <c r="G574" s="50">
        <v>150.3</v>
      </c>
      <c r="H574" s="28">
        <v>97</v>
      </c>
      <c r="I574" s="33">
        <f t="shared" si="84"/>
        <v>64.53759148369926</v>
      </c>
    </row>
    <row r="575" spans="1:9" s="4" customFormat="1" ht="25.5">
      <c r="A575" s="6" t="s">
        <v>421</v>
      </c>
      <c r="B575" s="51" t="s">
        <v>65</v>
      </c>
      <c r="C575" s="55" t="s">
        <v>567</v>
      </c>
      <c r="D575" s="55" t="s">
        <v>921</v>
      </c>
      <c r="E575" s="55" t="s">
        <v>667</v>
      </c>
      <c r="F575" s="55" t="str">
        <f t="shared" si="97"/>
        <v>25,0</v>
      </c>
      <c r="G575" s="52">
        <f t="shared" si="97"/>
        <v>24.7</v>
      </c>
      <c r="H575" s="26">
        <f t="shared" si="97"/>
        <v>24.7</v>
      </c>
      <c r="I575" s="33">
        <f t="shared" si="84"/>
        <v>100</v>
      </c>
    </row>
    <row r="576" spans="1:9" s="4" customFormat="1" ht="12.75">
      <c r="A576" s="6" t="s">
        <v>422</v>
      </c>
      <c r="B576" s="51" t="s">
        <v>669</v>
      </c>
      <c r="C576" s="55" t="s">
        <v>567</v>
      </c>
      <c r="D576" s="55" t="s">
        <v>921</v>
      </c>
      <c r="E576" s="55" t="s">
        <v>668</v>
      </c>
      <c r="F576" s="55" t="s">
        <v>1537</v>
      </c>
      <c r="G576" s="50">
        <v>24.7</v>
      </c>
      <c r="H576" s="28">
        <v>24.7</v>
      </c>
      <c r="I576" s="33">
        <f t="shared" si="84"/>
        <v>100</v>
      </c>
    </row>
    <row r="577" spans="1:9" s="5" customFormat="1" ht="12.75">
      <c r="A577" s="6" t="s">
        <v>423</v>
      </c>
      <c r="B577" s="51" t="s">
        <v>600</v>
      </c>
      <c r="C577" s="55" t="s">
        <v>567</v>
      </c>
      <c r="D577" s="55" t="s">
        <v>922</v>
      </c>
      <c r="E577" s="55"/>
      <c r="F577" s="55" t="str">
        <f aca="true" t="shared" si="98" ref="F577:H578">F578</f>
        <v>20,0</v>
      </c>
      <c r="G577" s="52">
        <f t="shared" si="98"/>
        <v>0</v>
      </c>
      <c r="H577" s="25">
        <v>0</v>
      </c>
      <c r="I577" s="33">
        <v>0</v>
      </c>
    </row>
    <row r="578" spans="1:9" s="3" customFormat="1" ht="51">
      <c r="A578" s="6" t="s">
        <v>614</v>
      </c>
      <c r="B578" s="57" t="s">
        <v>693</v>
      </c>
      <c r="C578" s="55" t="s">
        <v>567</v>
      </c>
      <c r="D578" s="55" t="s">
        <v>922</v>
      </c>
      <c r="E578" s="55" t="s">
        <v>642</v>
      </c>
      <c r="F578" s="55" t="str">
        <f t="shared" si="98"/>
        <v>20,0</v>
      </c>
      <c r="G578" s="52">
        <f t="shared" si="98"/>
        <v>0</v>
      </c>
      <c r="H578" s="25">
        <f t="shared" si="98"/>
        <v>0</v>
      </c>
      <c r="I578" s="33">
        <v>0</v>
      </c>
    </row>
    <row r="579" spans="1:9" s="3" customFormat="1" ht="12.75">
      <c r="A579" s="6" t="s">
        <v>615</v>
      </c>
      <c r="B579" s="57" t="s">
        <v>694</v>
      </c>
      <c r="C579" s="55" t="s">
        <v>567</v>
      </c>
      <c r="D579" s="55" t="s">
        <v>922</v>
      </c>
      <c r="E579" s="55" t="s">
        <v>635</v>
      </c>
      <c r="F579" s="55" t="s">
        <v>1497</v>
      </c>
      <c r="G579" s="50">
        <v>0</v>
      </c>
      <c r="H579" s="28">
        <v>0</v>
      </c>
      <c r="I579" s="33">
        <v>0</v>
      </c>
    </row>
    <row r="580" spans="1:9" s="3" customFormat="1" ht="12.75">
      <c r="A580" s="6" t="s">
        <v>616</v>
      </c>
      <c r="B580" s="54" t="s">
        <v>730</v>
      </c>
      <c r="C580" s="55" t="s">
        <v>567</v>
      </c>
      <c r="D580" s="55" t="s">
        <v>923</v>
      </c>
      <c r="E580" s="55"/>
      <c r="F580" s="55">
        <f>F581+F584+F587</f>
        <v>150</v>
      </c>
      <c r="G580" s="52">
        <f>G581+G584+G587</f>
        <v>150</v>
      </c>
      <c r="H580" s="25">
        <f>H581+H584+H587</f>
        <v>113</v>
      </c>
      <c r="I580" s="33">
        <f t="shared" si="84"/>
        <v>75.33333333333333</v>
      </c>
    </row>
    <row r="581" spans="1:9" s="3" customFormat="1" ht="114.75">
      <c r="A581" s="6" t="s">
        <v>424</v>
      </c>
      <c r="B581" s="51" t="s">
        <v>731</v>
      </c>
      <c r="C581" s="55" t="s">
        <v>567</v>
      </c>
      <c r="D581" s="55" t="s">
        <v>924</v>
      </c>
      <c r="E581" s="55"/>
      <c r="F581" s="55" t="str">
        <f aca="true" t="shared" si="99" ref="F581:H582">F582</f>
        <v>60,0</v>
      </c>
      <c r="G581" s="52">
        <f t="shared" si="99"/>
        <v>60</v>
      </c>
      <c r="H581" s="25">
        <f t="shared" si="99"/>
        <v>23</v>
      </c>
      <c r="I581" s="33">
        <f t="shared" si="84"/>
        <v>38.333333333333336</v>
      </c>
    </row>
    <row r="582" spans="1:9" s="3" customFormat="1" ht="25.5">
      <c r="A582" s="6" t="s">
        <v>425</v>
      </c>
      <c r="B582" s="51" t="s">
        <v>651</v>
      </c>
      <c r="C582" s="55" t="s">
        <v>567</v>
      </c>
      <c r="D582" s="55" t="s">
        <v>924</v>
      </c>
      <c r="E582" s="55" t="s">
        <v>642</v>
      </c>
      <c r="F582" s="55" t="str">
        <f t="shared" si="99"/>
        <v>60,0</v>
      </c>
      <c r="G582" s="52">
        <f t="shared" si="99"/>
        <v>60</v>
      </c>
      <c r="H582" s="25">
        <f t="shared" si="99"/>
        <v>23</v>
      </c>
      <c r="I582" s="33">
        <f t="shared" si="84"/>
        <v>38.333333333333336</v>
      </c>
    </row>
    <row r="583" spans="1:9" s="3" customFormat="1" ht="25.5">
      <c r="A583" s="6" t="s">
        <v>426</v>
      </c>
      <c r="B583" s="51" t="s">
        <v>652</v>
      </c>
      <c r="C583" s="55" t="s">
        <v>567</v>
      </c>
      <c r="D583" s="55" t="s">
        <v>924</v>
      </c>
      <c r="E583" s="55" t="s">
        <v>635</v>
      </c>
      <c r="F583" s="55" t="s">
        <v>1509</v>
      </c>
      <c r="G583" s="50">
        <v>60</v>
      </c>
      <c r="H583" s="28">
        <v>23</v>
      </c>
      <c r="I583" s="33">
        <f t="shared" si="84"/>
        <v>38.333333333333336</v>
      </c>
    </row>
    <row r="584" spans="1:10" s="17" customFormat="1" ht="76.5">
      <c r="A584" s="6" t="s">
        <v>427</v>
      </c>
      <c r="B584" s="51" t="s">
        <v>21</v>
      </c>
      <c r="C584" s="55" t="s">
        <v>567</v>
      </c>
      <c r="D584" s="55" t="s">
        <v>925</v>
      </c>
      <c r="E584" s="55"/>
      <c r="F584" s="55" t="str">
        <f aca="true" t="shared" si="100" ref="F584:H585">F585</f>
        <v>30,0</v>
      </c>
      <c r="G584" s="52">
        <f t="shared" si="100"/>
        <v>30</v>
      </c>
      <c r="H584" s="25">
        <f t="shared" si="100"/>
        <v>30</v>
      </c>
      <c r="I584" s="33">
        <f aca="true" t="shared" si="101" ref="I584:I647">H584/G584*100</f>
        <v>100</v>
      </c>
      <c r="J584" s="3"/>
    </row>
    <row r="585" spans="1:10" s="18" customFormat="1" ht="25.5">
      <c r="A585" s="6" t="s">
        <v>428</v>
      </c>
      <c r="B585" s="51" t="s">
        <v>651</v>
      </c>
      <c r="C585" s="55" t="s">
        <v>567</v>
      </c>
      <c r="D585" s="55" t="s">
        <v>925</v>
      </c>
      <c r="E585" s="55" t="s">
        <v>642</v>
      </c>
      <c r="F585" s="55" t="str">
        <f t="shared" si="100"/>
        <v>30,0</v>
      </c>
      <c r="G585" s="52">
        <f t="shared" si="100"/>
        <v>30</v>
      </c>
      <c r="H585" s="25">
        <f t="shared" si="100"/>
        <v>30</v>
      </c>
      <c r="I585" s="33">
        <f t="shared" si="101"/>
        <v>100</v>
      </c>
      <c r="J585" s="4"/>
    </row>
    <row r="586" spans="1:10" s="18" customFormat="1" ht="25.5">
      <c r="A586" s="6" t="s">
        <v>429</v>
      </c>
      <c r="B586" s="51" t="s">
        <v>652</v>
      </c>
      <c r="C586" s="55" t="s">
        <v>567</v>
      </c>
      <c r="D586" s="55" t="s">
        <v>925</v>
      </c>
      <c r="E586" s="55" t="s">
        <v>635</v>
      </c>
      <c r="F586" s="55" t="s">
        <v>1492</v>
      </c>
      <c r="G586" s="50">
        <v>30</v>
      </c>
      <c r="H586" s="28">
        <v>30</v>
      </c>
      <c r="I586" s="33">
        <f t="shared" si="101"/>
        <v>100</v>
      </c>
      <c r="J586" s="4"/>
    </row>
    <row r="587" spans="1:10" s="16" customFormat="1" ht="63.75">
      <c r="A587" s="6" t="s">
        <v>617</v>
      </c>
      <c r="B587" s="51" t="s">
        <v>22</v>
      </c>
      <c r="C587" s="55" t="s">
        <v>567</v>
      </c>
      <c r="D587" s="55" t="s">
        <v>926</v>
      </c>
      <c r="E587" s="55"/>
      <c r="F587" s="55" t="str">
        <f aca="true" t="shared" si="102" ref="F587:H588">F588</f>
        <v>60,0</v>
      </c>
      <c r="G587" s="52">
        <f t="shared" si="102"/>
        <v>60</v>
      </c>
      <c r="H587" s="25">
        <f t="shared" si="102"/>
        <v>60</v>
      </c>
      <c r="I587" s="33">
        <f t="shared" si="101"/>
        <v>100</v>
      </c>
      <c r="J587" s="5"/>
    </row>
    <row r="588" spans="1:10" s="17" customFormat="1" ht="25.5">
      <c r="A588" s="6" t="s">
        <v>618</v>
      </c>
      <c r="B588" s="51" t="s">
        <v>651</v>
      </c>
      <c r="C588" s="55" t="s">
        <v>567</v>
      </c>
      <c r="D588" s="55" t="s">
        <v>926</v>
      </c>
      <c r="E588" s="55" t="s">
        <v>642</v>
      </c>
      <c r="F588" s="55" t="str">
        <f t="shared" si="102"/>
        <v>60,0</v>
      </c>
      <c r="G588" s="52">
        <f t="shared" si="102"/>
        <v>60</v>
      </c>
      <c r="H588" s="25">
        <f t="shared" si="102"/>
        <v>60</v>
      </c>
      <c r="I588" s="33">
        <f t="shared" si="101"/>
        <v>100</v>
      </c>
      <c r="J588" s="3"/>
    </row>
    <row r="589" spans="1:10" s="17" customFormat="1" ht="25.5">
      <c r="A589" s="6" t="s">
        <v>628</v>
      </c>
      <c r="B589" s="51" t="s">
        <v>652</v>
      </c>
      <c r="C589" s="55" t="s">
        <v>567</v>
      </c>
      <c r="D589" s="55" t="s">
        <v>926</v>
      </c>
      <c r="E589" s="55" t="s">
        <v>635</v>
      </c>
      <c r="F589" s="55" t="s">
        <v>1509</v>
      </c>
      <c r="G589" s="50">
        <v>60</v>
      </c>
      <c r="H589" s="28">
        <v>60</v>
      </c>
      <c r="I589" s="33">
        <f t="shared" si="101"/>
        <v>100</v>
      </c>
      <c r="J589" s="3"/>
    </row>
    <row r="590" spans="1:10" s="17" customFormat="1" ht="25.5">
      <c r="A590" s="6" t="s">
        <v>629</v>
      </c>
      <c r="B590" s="54" t="s">
        <v>23</v>
      </c>
      <c r="C590" s="55" t="s">
        <v>567</v>
      </c>
      <c r="D590" s="55" t="s">
        <v>888</v>
      </c>
      <c r="E590" s="55"/>
      <c r="F590" s="55">
        <f>F591</f>
        <v>1081.8</v>
      </c>
      <c r="G590" s="50">
        <f>G591</f>
        <v>1081.8</v>
      </c>
      <c r="H590" s="28">
        <f>H591</f>
        <v>1081.8</v>
      </c>
      <c r="I590" s="33">
        <f t="shared" si="101"/>
        <v>100</v>
      </c>
      <c r="J590" s="3"/>
    </row>
    <row r="591" spans="1:10" s="17" customFormat="1" ht="89.25">
      <c r="A591" s="6" t="s">
        <v>630</v>
      </c>
      <c r="B591" s="51" t="s">
        <v>24</v>
      </c>
      <c r="C591" s="55" t="s">
        <v>567</v>
      </c>
      <c r="D591" s="55" t="s">
        <v>927</v>
      </c>
      <c r="E591" s="55"/>
      <c r="F591" s="55">
        <f>F592+F594</f>
        <v>1081.8</v>
      </c>
      <c r="G591" s="50">
        <f>G592+G594</f>
        <v>1081.8</v>
      </c>
      <c r="H591" s="28">
        <f>H592+H594</f>
        <v>1081.8</v>
      </c>
      <c r="I591" s="33">
        <f t="shared" si="101"/>
        <v>100</v>
      </c>
      <c r="J591" s="3"/>
    </row>
    <row r="592" spans="1:10" s="17" customFormat="1" ht="51">
      <c r="A592" s="6" t="s">
        <v>962</v>
      </c>
      <c r="B592" s="57" t="s">
        <v>693</v>
      </c>
      <c r="C592" s="55" t="s">
        <v>567</v>
      </c>
      <c r="D592" s="55" t="s">
        <v>927</v>
      </c>
      <c r="E592" s="55" t="s">
        <v>690</v>
      </c>
      <c r="F592" s="55" t="str">
        <f>F593</f>
        <v>833,8</v>
      </c>
      <c r="G592" s="50">
        <f>G593</f>
        <v>805</v>
      </c>
      <c r="H592" s="28">
        <f>H593</f>
        <v>805</v>
      </c>
      <c r="I592" s="33">
        <f t="shared" si="101"/>
        <v>100</v>
      </c>
      <c r="J592" s="3"/>
    </row>
    <row r="593" spans="1:10" s="17" customFormat="1" ht="25.5">
      <c r="A593" s="6" t="s">
        <v>631</v>
      </c>
      <c r="B593" s="57" t="s">
        <v>737</v>
      </c>
      <c r="C593" s="55" t="s">
        <v>567</v>
      </c>
      <c r="D593" s="55" t="s">
        <v>927</v>
      </c>
      <c r="E593" s="55" t="s">
        <v>691</v>
      </c>
      <c r="F593" s="55" t="s">
        <v>1538</v>
      </c>
      <c r="G593" s="50">
        <v>805</v>
      </c>
      <c r="H593" s="27">
        <v>805</v>
      </c>
      <c r="I593" s="33">
        <f t="shared" si="101"/>
        <v>100</v>
      </c>
      <c r="J593" s="3"/>
    </row>
    <row r="594" spans="1:10" s="17" customFormat="1" ht="25.5">
      <c r="A594" s="6" t="s">
        <v>1038</v>
      </c>
      <c r="B594" s="51" t="s">
        <v>651</v>
      </c>
      <c r="C594" s="55" t="s">
        <v>567</v>
      </c>
      <c r="D594" s="55" t="s">
        <v>927</v>
      </c>
      <c r="E594" s="55" t="s">
        <v>642</v>
      </c>
      <c r="F594" s="55" t="str">
        <f>F595</f>
        <v>248,0</v>
      </c>
      <c r="G594" s="50">
        <f>G595</f>
        <v>276.8</v>
      </c>
      <c r="H594" s="28">
        <f>H595</f>
        <v>276.8</v>
      </c>
      <c r="I594" s="33">
        <f t="shared" si="101"/>
        <v>100</v>
      </c>
      <c r="J594" s="3"/>
    </row>
    <row r="595" spans="1:10" s="17" customFormat="1" ht="25.5">
      <c r="A595" s="6" t="s">
        <v>1039</v>
      </c>
      <c r="B595" s="51" t="s">
        <v>652</v>
      </c>
      <c r="C595" s="55" t="s">
        <v>567</v>
      </c>
      <c r="D595" s="55" t="s">
        <v>927</v>
      </c>
      <c r="E595" s="55" t="s">
        <v>635</v>
      </c>
      <c r="F595" s="55" t="s">
        <v>1539</v>
      </c>
      <c r="G595" s="50">
        <v>276.8</v>
      </c>
      <c r="H595" s="27">
        <v>276.8</v>
      </c>
      <c r="I595" s="33">
        <f t="shared" si="101"/>
        <v>100</v>
      </c>
      <c r="J595" s="3"/>
    </row>
    <row r="596" spans="1:10" s="17" customFormat="1" ht="25.5">
      <c r="A596" s="6" t="s">
        <v>1040</v>
      </c>
      <c r="B596" s="54" t="s">
        <v>25</v>
      </c>
      <c r="C596" s="55" t="s">
        <v>567</v>
      </c>
      <c r="D596" s="55" t="s">
        <v>928</v>
      </c>
      <c r="E596" s="55"/>
      <c r="F596" s="55">
        <f>F597+F600+F607+F617+F614</f>
        <v>6908.5</v>
      </c>
      <c r="G596" s="50">
        <f>G597+G600+G607+G617+G614</f>
        <v>7302</v>
      </c>
      <c r="H596" s="27">
        <f>H597+H600+H607+H617+H614</f>
        <v>6941.4</v>
      </c>
      <c r="I596" s="33">
        <f t="shared" si="101"/>
        <v>95.06162695152013</v>
      </c>
      <c r="J596" s="3"/>
    </row>
    <row r="597" spans="1:10" s="17" customFormat="1" ht="63.75">
      <c r="A597" s="6" t="s">
        <v>1041</v>
      </c>
      <c r="B597" s="51" t="s">
        <v>542</v>
      </c>
      <c r="C597" s="55" t="s">
        <v>567</v>
      </c>
      <c r="D597" s="55" t="s">
        <v>929</v>
      </c>
      <c r="E597" s="55"/>
      <c r="F597" s="55" t="str">
        <f aca="true" t="shared" si="103" ref="F597:H598">F598</f>
        <v>60,0</v>
      </c>
      <c r="G597" s="50">
        <f t="shared" si="103"/>
        <v>50</v>
      </c>
      <c r="H597" s="28">
        <f t="shared" si="103"/>
        <v>47.9</v>
      </c>
      <c r="I597" s="33">
        <f t="shared" si="101"/>
        <v>95.8</v>
      </c>
      <c r="J597" s="3"/>
    </row>
    <row r="598" spans="1:10" s="17" customFormat="1" ht="25.5">
      <c r="A598" s="6" t="s">
        <v>1042</v>
      </c>
      <c r="B598" s="51" t="s">
        <v>651</v>
      </c>
      <c r="C598" s="55" t="s">
        <v>567</v>
      </c>
      <c r="D598" s="55" t="s">
        <v>929</v>
      </c>
      <c r="E598" s="55" t="s">
        <v>642</v>
      </c>
      <c r="F598" s="55" t="str">
        <f t="shared" si="103"/>
        <v>60,0</v>
      </c>
      <c r="G598" s="50">
        <f t="shared" si="103"/>
        <v>50</v>
      </c>
      <c r="H598" s="28">
        <f t="shared" si="103"/>
        <v>47.9</v>
      </c>
      <c r="I598" s="33">
        <f t="shared" si="101"/>
        <v>95.8</v>
      </c>
      <c r="J598" s="3"/>
    </row>
    <row r="599" spans="1:10" s="17" customFormat="1" ht="25.5">
      <c r="A599" s="6" t="s">
        <v>1043</v>
      </c>
      <c r="B599" s="51" t="s">
        <v>652</v>
      </c>
      <c r="C599" s="55" t="s">
        <v>567</v>
      </c>
      <c r="D599" s="55" t="s">
        <v>929</v>
      </c>
      <c r="E599" s="55" t="s">
        <v>635</v>
      </c>
      <c r="F599" s="55" t="s">
        <v>1509</v>
      </c>
      <c r="G599" s="50">
        <v>50</v>
      </c>
      <c r="H599" s="28">
        <v>47.9</v>
      </c>
      <c r="I599" s="33">
        <f t="shared" si="101"/>
        <v>95.8</v>
      </c>
      <c r="J599" s="3"/>
    </row>
    <row r="600" spans="1:10" s="17" customFormat="1" ht="63.75">
      <c r="A600" s="6" t="s">
        <v>1044</v>
      </c>
      <c r="B600" s="51" t="s">
        <v>702</v>
      </c>
      <c r="C600" s="55" t="s">
        <v>567</v>
      </c>
      <c r="D600" s="55" t="s">
        <v>930</v>
      </c>
      <c r="E600" s="55"/>
      <c r="F600" s="55">
        <f>F601+F603+F605</f>
        <v>4272.3</v>
      </c>
      <c r="G600" s="50">
        <f>G601+G603+G605</f>
        <v>4732.599999999999</v>
      </c>
      <c r="H600" s="50">
        <f>H601+H603+H605</f>
        <v>4513.8</v>
      </c>
      <c r="I600" s="33">
        <f t="shared" si="101"/>
        <v>95.3767485103326</v>
      </c>
      <c r="J600" s="3"/>
    </row>
    <row r="601" spans="1:10" s="17" customFormat="1" ht="51">
      <c r="A601" s="6" t="s">
        <v>1045</v>
      </c>
      <c r="B601" s="74" t="s">
        <v>693</v>
      </c>
      <c r="C601" s="55" t="s">
        <v>567</v>
      </c>
      <c r="D601" s="55" t="s">
        <v>930</v>
      </c>
      <c r="E601" s="55" t="s">
        <v>690</v>
      </c>
      <c r="F601" s="55" t="str">
        <f>F602</f>
        <v>2910,2</v>
      </c>
      <c r="G601" s="50">
        <f>G602</f>
        <v>3244.7</v>
      </c>
      <c r="H601" s="50">
        <f>H602</f>
        <v>3160.5</v>
      </c>
      <c r="I601" s="33">
        <f t="shared" si="101"/>
        <v>97.40499892131784</v>
      </c>
      <c r="J601" s="3"/>
    </row>
    <row r="602" spans="1:10" s="17" customFormat="1" ht="12.75">
      <c r="A602" s="6" t="s">
        <v>1046</v>
      </c>
      <c r="B602" s="57" t="s">
        <v>694</v>
      </c>
      <c r="C602" s="55" t="s">
        <v>567</v>
      </c>
      <c r="D602" s="55" t="s">
        <v>930</v>
      </c>
      <c r="E602" s="55" t="s">
        <v>732</v>
      </c>
      <c r="F602" s="55" t="s">
        <v>1540</v>
      </c>
      <c r="G602" s="50">
        <v>3244.7</v>
      </c>
      <c r="H602" s="27">
        <v>3160.5</v>
      </c>
      <c r="I602" s="33">
        <f t="shared" si="101"/>
        <v>97.40499892131784</v>
      </c>
      <c r="J602" s="3"/>
    </row>
    <row r="603" spans="1:10" s="17" customFormat="1" ht="25.5">
      <c r="A603" s="6" t="s">
        <v>1047</v>
      </c>
      <c r="B603" s="51" t="s">
        <v>651</v>
      </c>
      <c r="C603" s="55" t="s">
        <v>567</v>
      </c>
      <c r="D603" s="55" t="s">
        <v>930</v>
      </c>
      <c r="E603" s="55" t="s">
        <v>642</v>
      </c>
      <c r="F603" s="55" t="str">
        <f>F604</f>
        <v>1360,0</v>
      </c>
      <c r="G603" s="50">
        <f>G604</f>
        <v>1485</v>
      </c>
      <c r="H603" s="28">
        <f>H604</f>
        <v>1351.6</v>
      </c>
      <c r="I603" s="33">
        <f t="shared" si="101"/>
        <v>91.016835016835</v>
      </c>
      <c r="J603" s="3"/>
    </row>
    <row r="604" spans="1:10" s="17" customFormat="1" ht="25.5">
      <c r="A604" s="6" t="s">
        <v>1048</v>
      </c>
      <c r="B604" s="51" t="s">
        <v>652</v>
      </c>
      <c r="C604" s="55" t="s">
        <v>567</v>
      </c>
      <c r="D604" s="55" t="s">
        <v>930</v>
      </c>
      <c r="E604" s="55" t="s">
        <v>635</v>
      </c>
      <c r="F604" s="55" t="s">
        <v>1541</v>
      </c>
      <c r="G604" s="50">
        <v>1485</v>
      </c>
      <c r="H604" s="27">
        <v>1351.6</v>
      </c>
      <c r="I604" s="33">
        <f t="shared" si="101"/>
        <v>91.016835016835</v>
      </c>
      <c r="J604" s="3"/>
    </row>
    <row r="605" spans="1:10" s="17" customFormat="1" ht="12.75">
      <c r="A605" s="6" t="s">
        <v>1049</v>
      </c>
      <c r="B605" s="57" t="s">
        <v>718</v>
      </c>
      <c r="C605" s="55" t="s">
        <v>567</v>
      </c>
      <c r="D605" s="55" t="s">
        <v>930</v>
      </c>
      <c r="E605" s="55" t="s">
        <v>721</v>
      </c>
      <c r="F605" s="55" t="str">
        <f>F606</f>
        <v>2,1</v>
      </c>
      <c r="G605" s="50">
        <f>G606</f>
        <v>2.9</v>
      </c>
      <c r="H605" s="28">
        <f>H606</f>
        <v>1.7</v>
      </c>
      <c r="I605" s="33">
        <f t="shared" si="101"/>
        <v>58.620689655172406</v>
      </c>
      <c r="J605" s="3"/>
    </row>
    <row r="606" spans="1:10" s="17" customFormat="1" ht="12.75">
      <c r="A606" s="6" t="s">
        <v>667</v>
      </c>
      <c r="B606" s="57" t="s">
        <v>719</v>
      </c>
      <c r="C606" s="55" t="s">
        <v>567</v>
      </c>
      <c r="D606" s="55" t="s">
        <v>930</v>
      </c>
      <c r="E606" s="55" t="s">
        <v>722</v>
      </c>
      <c r="F606" s="55" t="s">
        <v>1542</v>
      </c>
      <c r="G606" s="50">
        <v>2.9</v>
      </c>
      <c r="H606" s="28">
        <v>1.7</v>
      </c>
      <c r="I606" s="33">
        <f t="shared" si="101"/>
        <v>58.620689655172406</v>
      </c>
      <c r="J606" s="3"/>
    </row>
    <row r="607" spans="1:10" s="17" customFormat="1" ht="63.75">
      <c r="A607" s="6" t="s">
        <v>1050</v>
      </c>
      <c r="B607" s="51" t="s">
        <v>703</v>
      </c>
      <c r="C607" s="55" t="s">
        <v>567</v>
      </c>
      <c r="D607" s="55" t="s">
        <v>931</v>
      </c>
      <c r="E607" s="55"/>
      <c r="F607" s="55">
        <f>F608+F610+F612</f>
        <v>2111.6</v>
      </c>
      <c r="G607" s="50">
        <f>G608+G610+G612</f>
        <v>2011</v>
      </c>
      <c r="H607" s="50">
        <f>H608+H610+H612</f>
        <v>1892</v>
      </c>
      <c r="I607" s="33">
        <f t="shared" si="101"/>
        <v>94.08254599701641</v>
      </c>
      <c r="J607" s="3"/>
    </row>
    <row r="608" spans="1:10" s="17" customFormat="1" ht="51">
      <c r="A608" s="6" t="s">
        <v>1051</v>
      </c>
      <c r="B608" s="57" t="s">
        <v>693</v>
      </c>
      <c r="C608" s="55" t="s">
        <v>567</v>
      </c>
      <c r="D608" s="55" t="s">
        <v>931</v>
      </c>
      <c r="E608" s="55" t="s">
        <v>690</v>
      </c>
      <c r="F608" s="55" t="str">
        <f>F609</f>
        <v>1807,9</v>
      </c>
      <c r="G608" s="50">
        <f>G609</f>
        <v>1707.9</v>
      </c>
      <c r="H608" s="28">
        <f>H609</f>
        <v>1618.5</v>
      </c>
      <c r="I608" s="33">
        <f t="shared" si="101"/>
        <v>94.76550149306165</v>
      </c>
      <c r="J608" s="3"/>
    </row>
    <row r="609" spans="1:10" s="17" customFormat="1" ht="25.5">
      <c r="A609" s="6" t="s">
        <v>1052</v>
      </c>
      <c r="B609" s="57" t="s">
        <v>737</v>
      </c>
      <c r="C609" s="55" t="s">
        <v>567</v>
      </c>
      <c r="D609" s="55" t="s">
        <v>931</v>
      </c>
      <c r="E609" s="55" t="s">
        <v>691</v>
      </c>
      <c r="F609" s="55" t="s">
        <v>1543</v>
      </c>
      <c r="G609" s="50">
        <v>1707.9</v>
      </c>
      <c r="H609" s="27">
        <v>1618.5</v>
      </c>
      <c r="I609" s="33">
        <f t="shared" si="101"/>
        <v>94.76550149306165</v>
      </c>
      <c r="J609" s="3"/>
    </row>
    <row r="610" spans="1:10" s="17" customFormat="1" ht="25.5">
      <c r="A610" s="6" t="s">
        <v>1053</v>
      </c>
      <c r="B610" s="51" t="s">
        <v>651</v>
      </c>
      <c r="C610" s="55" t="s">
        <v>567</v>
      </c>
      <c r="D610" s="55" t="s">
        <v>931</v>
      </c>
      <c r="E610" s="55" t="s">
        <v>642</v>
      </c>
      <c r="F610" s="55">
        <f>F611</f>
        <v>303.1</v>
      </c>
      <c r="G610" s="50">
        <f>G611</f>
        <v>303.1</v>
      </c>
      <c r="H610" s="28">
        <f>H611</f>
        <v>273.5</v>
      </c>
      <c r="I610" s="33">
        <f t="shared" si="101"/>
        <v>90.23424612339161</v>
      </c>
      <c r="J610" s="3"/>
    </row>
    <row r="611" spans="1:10" s="17" customFormat="1" ht="25.5">
      <c r="A611" s="6" t="s">
        <v>1054</v>
      </c>
      <c r="B611" s="51" t="s">
        <v>652</v>
      </c>
      <c r="C611" s="55" t="s">
        <v>567</v>
      </c>
      <c r="D611" s="55" t="s">
        <v>931</v>
      </c>
      <c r="E611" s="55" t="s">
        <v>635</v>
      </c>
      <c r="F611" s="55">
        <v>303.1</v>
      </c>
      <c r="G611" s="50">
        <v>303.1</v>
      </c>
      <c r="H611" s="27">
        <v>273.5</v>
      </c>
      <c r="I611" s="33">
        <f t="shared" si="101"/>
        <v>90.23424612339161</v>
      </c>
      <c r="J611" s="3"/>
    </row>
    <row r="612" spans="1:10" s="17" customFormat="1" ht="12.75">
      <c r="A612" s="6" t="s">
        <v>1055</v>
      </c>
      <c r="B612" s="57" t="s">
        <v>718</v>
      </c>
      <c r="C612" s="55" t="s">
        <v>567</v>
      </c>
      <c r="D612" s="55" t="s">
        <v>931</v>
      </c>
      <c r="E612" s="55" t="s">
        <v>721</v>
      </c>
      <c r="F612" s="55" t="str">
        <f>F613</f>
        <v>0,6</v>
      </c>
      <c r="G612" s="50">
        <f>G613</f>
        <v>0</v>
      </c>
      <c r="H612" s="28">
        <f>H613</f>
        <v>0</v>
      </c>
      <c r="I612" s="33">
        <v>0</v>
      </c>
      <c r="J612" s="3"/>
    </row>
    <row r="613" spans="1:10" s="17" customFormat="1" ht="12.75">
      <c r="A613" s="6" t="s">
        <v>1056</v>
      </c>
      <c r="B613" s="57" t="s">
        <v>719</v>
      </c>
      <c r="C613" s="55" t="s">
        <v>567</v>
      </c>
      <c r="D613" s="55" t="s">
        <v>931</v>
      </c>
      <c r="E613" s="55" t="s">
        <v>722</v>
      </c>
      <c r="F613" s="55" t="s">
        <v>1544</v>
      </c>
      <c r="G613" s="50">
        <v>0</v>
      </c>
      <c r="H613" s="27">
        <v>0</v>
      </c>
      <c r="I613" s="33">
        <v>0</v>
      </c>
      <c r="J613" s="3"/>
    </row>
    <row r="614" spans="1:10" s="17" customFormat="1" ht="51">
      <c r="A614" s="6" t="s">
        <v>1057</v>
      </c>
      <c r="B614" s="57" t="s">
        <v>1165</v>
      </c>
      <c r="C614" s="55" t="s">
        <v>567</v>
      </c>
      <c r="D614" s="55" t="s">
        <v>1166</v>
      </c>
      <c r="E614" s="55"/>
      <c r="F614" s="55">
        <f aca="true" t="shared" si="104" ref="F614:H615">SUM(F615)</f>
        <v>0</v>
      </c>
      <c r="G614" s="37">
        <f t="shared" si="104"/>
        <v>17.8</v>
      </c>
      <c r="H614" s="37">
        <f t="shared" si="104"/>
        <v>17.8</v>
      </c>
      <c r="I614" s="33">
        <f t="shared" si="101"/>
        <v>100</v>
      </c>
      <c r="J614" s="3"/>
    </row>
    <row r="615" spans="1:10" s="17" customFormat="1" ht="25.5">
      <c r="A615" s="6" t="s">
        <v>1058</v>
      </c>
      <c r="B615" s="51" t="s">
        <v>651</v>
      </c>
      <c r="C615" s="55" t="s">
        <v>567</v>
      </c>
      <c r="D615" s="55" t="s">
        <v>1166</v>
      </c>
      <c r="E615" s="55" t="s">
        <v>642</v>
      </c>
      <c r="F615" s="55">
        <f>SUM(F616)</f>
        <v>0</v>
      </c>
      <c r="G615" s="37">
        <f>SUM(G616)</f>
        <v>17.8</v>
      </c>
      <c r="H615" s="37">
        <f t="shared" si="104"/>
        <v>17.8</v>
      </c>
      <c r="I615" s="33">
        <f t="shared" si="101"/>
        <v>100</v>
      </c>
      <c r="J615" s="3"/>
    </row>
    <row r="616" spans="1:10" s="17" customFormat="1" ht="25.5">
      <c r="A616" s="6" t="s">
        <v>668</v>
      </c>
      <c r="B616" s="51" t="s">
        <v>652</v>
      </c>
      <c r="C616" s="55" t="s">
        <v>567</v>
      </c>
      <c r="D616" s="55" t="s">
        <v>1166</v>
      </c>
      <c r="E616" s="55" t="s">
        <v>635</v>
      </c>
      <c r="F616" s="55" t="s">
        <v>1476</v>
      </c>
      <c r="G616" s="37">
        <v>17.8</v>
      </c>
      <c r="H616" s="37">
        <v>17.8</v>
      </c>
      <c r="I616" s="33">
        <f t="shared" si="101"/>
        <v>100</v>
      </c>
      <c r="J616" s="3"/>
    </row>
    <row r="617" spans="1:10" s="17" customFormat="1" ht="89.25">
      <c r="A617" s="6" t="s">
        <v>1059</v>
      </c>
      <c r="B617" s="51" t="s">
        <v>708</v>
      </c>
      <c r="C617" s="55" t="s">
        <v>567</v>
      </c>
      <c r="D617" s="55" t="s">
        <v>932</v>
      </c>
      <c r="E617" s="55"/>
      <c r="F617" s="55" t="str">
        <f aca="true" t="shared" si="105" ref="F617:H618">F618</f>
        <v>464,6</v>
      </c>
      <c r="G617" s="50">
        <f t="shared" si="105"/>
        <v>490.6</v>
      </c>
      <c r="H617" s="28">
        <f t="shared" si="105"/>
        <v>469.9</v>
      </c>
      <c r="I617" s="33">
        <f t="shared" si="101"/>
        <v>95.78067672238075</v>
      </c>
      <c r="J617" s="3"/>
    </row>
    <row r="618" spans="1:10" s="17" customFormat="1" ht="51">
      <c r="A618" s="6" t="s">
        <v>1060</v>
      </c>
      <c r="B618" s="57" t="s">
        <v>693</v>
      </c>
      <c r="C618" s="55" t="s">
        <v>567</v>
      </c>
      <c r="D618" s="55" t="s">
        <v>932</v>
      </c>
      <c r="E618" s="55" t="s">
        <v>690</v>
      </c>
      <c r="F618" s="55" t="str">
        <f t="shared" si="105"/>
        <v>464,6</v>
      </c>
      <c r="G618" s="50">
        <f t="shared" si="105"/>
        <v>490.6</v>
      </c>
      <c r="H618" s="28">
        <f t="shared" si="105"/>
        <v>469.9</v>
      </c>
      <c r="I618" s="33">
        <f t="shared" si="101"/>
        <v>95.78067672238075</v>
      </c>
      <c r="J618" s="3"/>
    </row>
    <row r="619" spans="1:10" s="16" customFormat="1" ht="12.75">
      <c r="A619" s="6" t="s">
        <v>1061</v>
      </c>
      <c r="B619" s="57" t="s">
        <v>694</v>
      </c>
      <c r="C619" s="55" t="s">
        <v>567</v>
      </c>
      <c r="D619" s="55" t="s">
        <v>932</v>
      </c>
      <c r="E619" s="55" t="s">
        <v>732</v>
      </c>
      <c r="F619" s="55" t="s">
        <v>1545</v>
      </c>
      <c r="G619" s="50">
        <v>490.6</v>
      </c>
      <c r="H619" s="27">
        <v>469.9</v>
      </c>
      <c r="I619" s="33">
        <f t="shared" si="101"/>
        <v>95.78067672238075</v>
      </c>
      <c r="J619" s="5"/>
    </row>
    <row r="620" spans="1:10" s="17" customFormat="1" ht="12.75">
      <c r="A620" s="6" t="s">
        <v>1062</v>
      </c>
      <c r="B620" s="62" t="s">
        <v>536</v>
      </c>
      <c r="C620" s="63" t="s">
        <v>537</v>
      </c>
      <c r="D620" s="63" t="s">
        <v>666</v>
      </c>
      <c r="E620" s="63" t="s">
        <v>666</v>
      </c>
      <c r="F620" s="63">
        <f>F621+F701</f>
        <v>46019.69999999999</v>
      </c>
      <c r="G620" s="66">
        <f>G621+G701</f>
        <v>49334.100000000006</v>
      </c>
      <c r="H620" s="31">
        <f>H621+H701</f>
        <v>47808.600000000006</v>
      </c>
      <c r="I620" s="33">
        <f t="shared" si="101"/>
        <v>96.90781832444496</v>
      </c>
      <c r="J620" s="3"/>
    </row>
    <row r="621" spans="1:10" s="17" customFormat="1" ht="12.75">
      <c r="A621" s="6" t="s">
        <v>1063</v>
      </c>
      <c r="B621" s="57" t="s">
        <v>538</v>
      </c>
      <c r="C621" s="55" t="s">
        <v>539</v>
      </c>
      <c r="D621" s="55" t="s">
        <v>666</v>
      </c>
      <c r="E621" s="55" t="s">
        <v>666</v>
      </c>
      <c r="F621" s="55">
        <f>F622+F696</f>
        <v>46019.69999999999</v>
      </c>
      <c r="G621" s="50">
        <f>G622+G696</f>
        <v>49320.8</v>
      </c>
      <c r="H621" s="50">
        <f>H622+H696</f>
        <v>47795.3</v>
      </c>
      <c r="I621" s="33">
        <f t="shared" si="101"/>
        <v>96.90698447713744</v>
      </c>
      <c r="J621" s="3"/>
    </row>
    <row r="622" spans="1:10" s="17" customFormat="1" ht="25.5">
      <c r="A622" s="6" t="s">
        <v>1064</v>
      </c>
      <c r="B622" s="54" t="s">
        <v>1245</v>
      </c>
      <c r="C622" s="55" t="s">
        <v>539</v>
      </c>
      <c r="D622" s="55" t="s">
        <v>746</v>
      </c>
      <c r="E622" s="55"/>
      <c r="F622" s="55">
        <f>F623+F633+F655</f>
        <v>46019.69999999999</v>
      </c>
      <c r="G622" s="50">
        <f>G623+G633+G655</f>
        <v>49223.200000000004</v>
      </c>
      <c r="H622" s="50">
        <f>H623+H633+H655</f>
        <v>47721.200000000004</v>
      </c>
      <c r="I622" s="33">
        <f t="shared" si="101"/>
        <v>96.94859334622699</v>
      </c>
      <c r="J622" s="3"/>
    </row>
    <row r="623" spans="1:10" s="17" customFormat="1" ht="12.75">
      <c r="A623" s="6" t="s">
        <v>1065</v>
      </c>
      <c r="B623" s="51" t="s">
        <v>540</v>
      </c>
      <c r="C623" s="55" t="s">
        <v>539</v>
      </c>
      <c r="D623" s="55" t="s">
        <v>862</v>
      </c>
      <c r="E623" s="55"/>
      <c r="F623" s="55">
        <f>F624+F627+F630</f>
        <v>10862.699999999999</v>
      </c>
      <c r="G623" s="50">
        <f>G624+G627+G630</f>
        <v>10939</v>
      </c>
      <c r="H623" s="50">
        <f>H624+H627+H630</f>
        <v>10699.900000000001</v>
      </c>
      <c r="I623" s="33">
        <f t="shared" si="101"/>
        <v>97.81424261815523</v>
      </c>
      <c r="J623" s="3"/>
    </row>
    <row r="624" spans="1:10" s="17" customFormat="1" ht="63.75">
      <c r="A624" s="6" t="s">
        <v>1066</v>
      </c>
      <c r="B624" s="51" t="s">
        <v>573</v>
      </c>
      <c r="C624" s="55" t="s">
        <v>539</v>
      </c>
      <c r="D624" s="55" t="s">
        <v>863</v>
      </c>
      <c r="E624" s="55"/>
      <c r="F624" s="55">
        <f aca="true" t="shared" si="106" ref="F624:H625">F625</f>
        <v>10116.8</v>
      </c>
      <c r="G624" s="50">
        <f t="shared" si="106"/>
        <v>10116.8</v>
      </c>
      <c r="H624" s="50">
        <f t="shared" si="106"/>
        <v>9895.2</v>
      </c>
      <c r="I624" s="33">
        <f t="shared" si="101"/>
        <v>97.80958405820024</v>
      </c>
      <c r="J624" s="3"/>
    </row>
    <row r="625" spans="1:10" s="17" customFormat="1" ht="25.5">
      <c r="A625" s="6" t="s">
        <v>1067</v>
      </c>
      <c r="B625" s="51" t="s">
        <v>65</v>
      </c>
      <c r="C625" s="55" t="s">
        <v>539</v>
      </c>
      <c r="D625" s="55" t="s">
        <v>863</v>
      </c>
      <c r="E625" s="55" t="s">
        <v>667</v>
      </c>
      <c r="F625" s="55">
        <f t="shared" si="106"/>
        <v>10116.8</v>
      </c>
      <c r="G625" s="50">
        <f t="shared" si="106"/>
        <v>10116.8</v>
      </c>
      <c r="H625" s="28">
        <f t="shared" si="106"/>
        <v>9895.2</v>
      </c>
      <c r="I625" s="33">
        <f t="shared" si="101"/>
        <v>97.80958405820024</v>
      </c>
      <c r="J625" s="3"/>
    </row>
    <row r="626" spans="1:10" s="17" customFormat="1" ht="12.75">
      <c r="A626" s="6" t="s">
        <v>1068</v>
      </c>
      <c r="B626" s="51" t="s">
        <v>669</v>
      </c>
      <c r="C626" s="55" t="s">
        <v>539</v>
      </c>
      <c r="D626" s="55" t="s">
        <v>863</v>
      </c>
      <c r="E626" s="55" t="s">
        <v>668</v>
      </c>
      <c r="F626" s="55">
        <v>10116.8</v>
      </c>
      <c r="G626" s="50">
        <v>10116.8</v>
      </c>
      <c r="H626" s="28">
        <v>9895.2</v>
      </c>
      <c r="I626" s="33">
        <f t="shared" si="101"/>
        <v>97.80958405820024</v>
      </c>
      <c r="J626" s="3"/>
    </row>
    <row r="627" spans="1:10" s="17" customFormat="1" ht="89.25">
      <c r="A627" s="6" t="s">
        <v>1069</v>
      </c>
      <c r="B627" s="51" t="s">
        <v>864</v>
      </c>
      <c r="C627" s="55" t="s">
        <v>539</v>
      </c>
      <c r="D627" s="55" t="s">
        <v>865</v>
      </c>
      <c r="E627" s="55"/>
      <c r="F627" s="55" t="s">
        <v>1552</v>
      </c>
      <c r="G627" s="50">
        <f>SUM(G628)</f>
        <v>747</v>
      </c>
      <c r="H627" s="27">
        <f>SUM(H628)</f>
        <v>747</v>
      </c>
      <c r="I627" s="33">
        <f t="shared" si="101"/>
        <v>100</v>
      </c>
      <c r="J627" s="3"/>
    </row>
    <row r="628" spans="1:10" s="17" customFormat="1" ht="25.5">
      <c r="A628" s="6" t="s">
        <v>1070</v>
      </c>
      <c r="B628" s="51" t="s">
        <v>65</v>
      </c>
      <c r="C628" s="55" t="s">
        <v>539</v>
      </c>
      <c r="D628" s="55" t="s">
        <v>865</v>
      </c>
      <c r="E628" s="55" t="s">
        <v>667</v>
      </c>
      <c r="F628" s="55" t="s">
        <v>1552</v>
      </c>
      <c r="G628" s="50">
        <f>SUM(G629)</f>
        <v>747</v>
      </c>
      <c r="H628" s="27">
        <f>SUM(H629)</f>
        <v>747</v>
      </c>
      <c r="I628" s="33">
        <f t="shared" si="101"/>
        <v>100</v>
      </c>
      <c r="J628" s="3"/>
    </row>
    <row r="629" spans="1:10" s="17" customFormat="1" ht="12.75">
      <c r="A629" s="6" t="s">
        <v>1071</v>
      </c>
      <c r="B629" s="51" t="s">
        <v>669</v>
      </c>
      <c r="C629" s="55" t="s">
        <v>539</v>
      </c>
      <c r="D629" s="55" t="s">
        <v>865</v>
      </c>
      <c r="E629" s="55" t="s">
        <v>668</v>
      </c>
      <c r="F629" s="55" t="s">
        <v>1552</v>
      </c>
      <c r="G629" s="50">
        <v>747</v>
      </c>
      <c r="H629" s="28">
        <v>747</v>
      </c>
      <c r="I629" s="33">
        <f t="shared" si="101"/>
        <v>100</v>
      </c>
      <c r="J629" s="3"/>
    </row>
    <row r="630" spans="1:10" s="17" customFormat="1" ht="102">
      <c r="A630" s="6" t="s">
        <v>1072</v>
      </c>
      <c r="B630" s="51" t="s">
        <v>1301</v>
      </c>
      <c r="C630" s="55" t="s">
        <v>539</v>
      </c>
      <c r="D630" s="55" t="s">
        <v>1300</v>
      </c>
      <c r="E630" s="55"/>
      <c r="F630" s="55">
        <f aca="true" t="shared" si="107" ref="F630:H631">SUM(F631)</f>
        <v>0</v>
      </c>
      <c r="G630" s="50">
        <f t="shared" si="107"/>
        <v>75.2</v>
      </c>
      <c r="H630" s="27">
        <f t="shared" si="107"/>
        <v>57.7</v>
      </c>
      <c r="I630" s="33">
        <f t="shared" si="101"/>
        <v>76.72872340425532</v>
      </c>
      <c r="J630" s="3"/>
    </row>
    <row r="631" spans="1:10" s="17" customFormat="1" ht="25.5">
      <c r="A631" s="6" t="s">
        <v>1073</v>
      </c>
      <c r="B631" s="51" t="s">
        <v>65</v>
      </c>
      <c r="C631" s="55" t="s">
        <v>539</v>
      </c>
      <c r="D631" s="55" t="s">
        <v>1300</v>
      </c>
      <c r="E631" s="55" t="s">
        <v>667</v>
      </c>
      <c r="F631" s="55">
        <f t="shared" si="107"/>
        <v>0</v>
      </c>
      <c r="G631" s="50">
        <f t="shared" si="107"/>
        <v>75.2</v>
      </c>
      <c r="H631" s="27">
        <f t="shared" si="107"/>
        <v>57.7</v>
      </c>
      <c r="I631" s="33">
        <f t="shared" si="101"/>
        <v>76.72872340425532</v>
      </c>
      <c r="J631" s="3"/>
    </row>
    <row r="632" spans="1:10" s="17" customFormat="1" ht="12.75">
      <c r="A632" s="6" t="s">
        <v>1074</v>
      </c>
      <c r="B632" s="51" t="s">
        <v>669</v>
      </c>
      <c r="C632" s="55" t="s">
        <v>539</v>
      </c>
      <c r="D632" s="55" t="s">
        <v>1300</v>
      </c>
      <c r="E632" s="55" t="s">
        <v>668</v>
      </c>
      <c r="F632" s="55" t="s">
        <v>1476</v>
      </c>
      <c r="G632" s="50">
        <v>75.2</v>
      </c>
      <c r="H632" s="28">
        <v>57.7</v>
      </c>
      <c r="I632" s="33">
        <f t="shared" si="101"/>
        <v>76.72872340425532</v>
      </c>
      <c r="J632" s="3"/>
    </row>
    <row r="633" spans="1:10" s="17" customFormat="1" ht="25.5">
      <c r="A633" s="6" t="s">
        <v>1075</v>
      </c>
      <c r="B633" s="51" t="s">
        <v>574</v>
      </c>
      <c r="C633" s="55" t="s">
        <v>539</v>
      </c>
      <c r="D633" s="55" t="s">
        <v>866</v>
      </c>
      <c r="E633" s="63"/>
      <c r="F633" s="63">
        <f>F634+F637+F640+F643+F646+F649+F652</f>
        <v>35134.299999999996</v>
      </c>
      <c r="G633" s="50">
        <f>G634+G637+G640+G643+G646+G649+G652</f>
        <v>35894.8</v>
      </c>
      <c r="H633" s="50">
        <f>H634+H637+H640+H643+H646+H649+H652</f>
        <v>34703.4</v>
      </c>
      <c r="I633" s="33">
        <f t="shared" si="101"/>
        <v>96.68085628001826</v>
      </c>
      <c r="J633" s="3"/>
    </row>
    <row r="634" spans="1:10" s="17" customFormat="1" ht="76.5">
      <c r="A634" s="6" t="s">
        <v>1076</v>
      </c>
      <c r="B634" s="51" t="s">
        <v>575</v>
      </c>
      <c r="C634" s="55" t="s">
        <v>539</v>
      </c>
      <c r="D634" s="55" t="s">
        <v>867</v>
      </c>
      <c r="E634" s="55"/>
      <c r="F634" s="55" t="str">
        <f aca="true" t="shared" si="108" ref="F634:H635">F635</f>
        <v>7,0</v>
      </c>
      <c r="G634" s="50">
        <f t="shared" si="108"/>
        <v>7</v>
      </c>
      <c r="H634" s="28">
        <f t="shared" si="108"/>
        <v>7</v>
      </c>
      <c r="I634" s="33">
        <f t="shared" si="101"/>
        <v>100</v>
      </c>
      <c r="J634" s="3"/>
    </row>
    <row r="635" spans="1:10" s="17" customFormat="1" ht="25.5">
      <c r="A635" s="6" t="s">
        <v>1102</v>
      </c>
      <c r="B635" s="51" t="s">
        <v>651</v>
      </c>
      <c r="C635" s="55" t="s">
        <v>539</v>
      </c>
      <c r="D635" s="55" t="s">
        <v>867</v>
      </c>
      <c r="E635" s="55" t="s">
        <v>642</v>
      </c>
      <c r="F635" s="55" t="str">
        <f t="shared" si="108"/>
        <v>7,0</v>
      </c>
      <c r="G635" s="50">
        <f t="shared" si="108"/>
        <v>7</v>
      </c>
      <c r="H635" s="28">
        <f t="shared" si="108"/>
        <v>7</v>
      </c>
      <c r="I635" s="33">
        <f t="shared" si="101"/>
        <v>100</v>
      </c>
      <c r="J635" s="3"/>
    </row>
    <row r="636" spans="1:10" s="17" customFormat="1" ht="25.5">
      <c r="A636" s="6" t="s">
        <v>1103</v>
      </c>
      <c r="B636" s="51" t="s">
        <v>652</v>
      </c>
      <c r="C636" s="55" t="s">
        <v>539</v>
      </c>
      <c r="D636" s="55" t="s">
        <v>867</v>
      </c>
      <c r="E636" s="55" t="s">
        <v>635</v>
      </c>
      <c r="F636" s="55" t="s">
        <v>1553</v>
      </c>
      <c r="G636" s="50">
        <v>7</v>
      </c>
      <c r="H636" s="28">
        <v>7</v>
      </c>
      <c r="I636" s="33">
        <f t="shared" si="101"/>
        <v>100</v>
      </c>
      <c r="J636" s="3"/>
    </row>
    <row r="637" spans="1:10" s="17" customFormat="1" ht="63.75">
      <c r="A637" s="6" t="s">
        <v>1104</v>
      </c>
      <c r="B637" s="51" t="s">
        <v>576</v>
      </c>
      <c r="C637" s="55" t="s">
        <v>539</v>
      </c>
      <c r="D637" s="55" t="s">
        <v>868</v>
      </c>
      <c r="E637" s="55"/>
      <c r="F637" s="55" t="str">
        <f aca="true" t="shared" si="109" ref="F637:H638">F638</f>
        <v>10,0</v>
      </c>
      <c r="G637" s="50">
        <f t="shared" si="109"/>
        <v>10</v>
      </c>
      <c r="H637" s="28">
        <f t="shared" si="109"/>
        <v>10</v>
      </c>
      <c r="I637" s="33">
        <f t="shared" si="101"/>
        <v>100</v>
      </c>
      <c r="J637" s="3"/>
    </row>
    <row r="638" spans="1:10" s="17" customFormat="1" ht="25.5">
      <c r="A638" s="6" t="s">
        <v>1105</v>
      </c>
      <c r="B638" s="51" t="s">
        <v>651</v>
      </c>
      <c r="C638" s="55" t="s">
        <v>539</v>
      </c>
      <c r="D638" s="55" t="s">
        <v>868</v>
      </c>
      <c r="E638" s="55" t="s">
        <v>642</v>
      </c>
      <c r="F638" s="55" t="str">
        <f t="shared" si="109"/>
        <v>10,0</v>
      </c>
      <c r="G638" s="50">
        <f t="shared" si="109"/>
        <v>10</v>
      </c>
      <c r="H638" s="28">
        <f t="shared" si="109"/>
        <v>10</v>
      </c>
      <c r="I638" s="33">
        <f t="shared" si="101"/>
        <v>100</v>
      </c>
      <c r="J638" s="3"/>
    </row>
    <row r="639" spans="1:10" s="17" customFormat="1" ht="25.5">
      <c r="A639" s="6" t="s">
        <v>1106</v>
      </c>
      <c r="B639" s="73" t="s">
        <v>652</v>
      </c>
      <c r="C639" s="55" t="s">
        <v>539</v>
      </c>
      <c r="D639" s="55" t="s">
        <v>868</v>
      </c>
      <c r="E639" s="55" t="s">
        <v>635</v>
      </c>
      <c r="F639" s="55" t="s">
        <v>1493</v>
      </c>
      <c r="G639" s="50">
        <v>10</v>
      </c>
      <c r="H639" s="28">
        <v>10</v>
      </c>
      <c r="I639" s="33">
        <f t="shared" si="101"/>
        <v>100</v>
      </c>
      <c r="J639" s="3"/>
    </row>
    <row r="640" spans="1:10" s="17" customFormat="1" ht="63.75">
      <c r="A640" s="6" t="s">
        <v>1107</v>
      </c>
      <c r="B640" s="51" t="s">
        <v>577</v>
      </c>
      <c r="C640" s="55" t="s">
        <v>539</v>
      </c>
      <c r="D640" s="55" t="s">
        <v>869</v>
      </c>
      <c r="E640" s="55"/>
      <c r="F640" s="55" t="str">
        <f aca="true" t="shared" si="110" ref="F640:H641">F641</f>
        <v>12,0</v>
      </c>
      <c r="G640" s="50">
        <f t="shared" si="110"/>
        <v>12</v>
      </c>
      <c r="H640" s="28">
        <f t="shared" si="110"/>
        <v>12</v>
      </c>
      <c r="I640" s="33">
        <f t="shared" si="101"/>
        <v>100</v>
      </c>
      <c r="J640" s="3"/>
    </row>
    <row r="641" spans="1:10" s="17" customFormat="1" ht="25.5">
      <c r="A641" s="6" t="s">
        <v>1108</v>
      </c>
      <c r="B641" s="51" t="s">
        <v>651</v>
      </c>
      <c r="C641" s="55" t="s">
        <v>539</v>
      </c>
      <c r="D641" s="55" t="s">
        <v>869</v>
      </c>
      <c r="E641" s="55" t="s">
        <v>642</v>
      </c>
      <c r="F641" s="55" t="str">
        <f t="shared" si="110"/>
        <v>12,0</v>
      </c>
      <c r="G641" s="50">
        <f t="shared" si="110"/>
        <v>12</v>
      </c>
      <c r="H641" s="28">
        <f t="shared" si="110"/>
        <v>12</v>
      </c>
      <c r="I641" s="33">
        <f t="shared" si="101"/>
        <v>100</v>
      </c>
      <c r="J641" s="3"/>
    </row>
    <row r="642" spans="1:10" s="17" customFormat="1" ht="25.5">
      <c r="A642" s="6" t="s">
        <v>1109</v>
      </c>
      <c r="B642" s="51" t="s">
        <v>652</v>
      </c>
      <c r="C642" s="55" t="s">
        <v>539</v>
      </c>
      <c r="D642" s="55" t="s">
        <v>869</v>
      </c>
      <c r="E642" s="55" t="s">
        <v>635</v>
      </c>
      <c r="F642" s="55" t="s">
        <v>1554</v>
      </c>
      <c r="G642" s="50">
        <v>12</v>
      </c>
      <c r="H642" s="28">
        <v>12</v>
      </c>
      <c r="I642" s="33">
        <f t="shared" si="101"/>
        <v>100</v>
      </c>
      <c r="J642" s="3"/>
    </row>
    <row r="643" spans="1:10" s="17" customFormat="1" ht="63.75">
      <c r="A643" s="6" t="s">
        <v>1110</v>
      </c>
      <c r="B643" s="51" t="s">
        <v>10</v>
      </c>
      <c r="C643" s="55" t="s">
        <v>539</v>
      </c>
      <c r="D643" s="55" t="s">
        <v>870</v>
      </c>
      <c r="E643" s="55"/>
      <c r="F643" s="55" t="str">
        <f aca="true" t="shared" si="111" ref="F643:H644">F644</f>
        <v>23065,1</v>
      </c>
      <c r="G643" s="50">
        <f t="shared" si="111"/>
        <v>23719.6</v>
      </c>
      <c r="H643" s="50">
        <f t="shared" si="111"/>
        <v>22803.9</v>
      </c>
      <c r="I643" s="33">
        <f t="shared" si="101"/>
        <v>96.13947958650232</v>
      </c>
      <c r="J643" s="3"/>
    </row>
    <row r="644" spans="1:10" s="17" customFormat="1" ht="25.5">
      <c r="A644" s="6" t="s">
        <v>1111</v>
      </c>
      <c r="B644" s="51" t="s">
        <v>65</v>
      </c>
      <c r="C644" s="55" t="s">
        <v>539</v>
      </c>
      <c r="D644" s="55" t="s">
        <v>870</v>
      </c>
      <c r="E644" s="55" t="s">
        <v>667</v>
      </c>
      <c r="F644" s="55" t="str">
        <f t="shared" si="111"/>
        <v>23065,1</v>
      </c>
      <c r="G644" s="50">
        <f t="shared" si="111"/>
        <v>23719.6</v>
      </c>
      <c r="H644" s="28">
        <f t="shared" si="111"/>
        <v>22803.9</v>
      </c>
      <c r="I644" s="33">
        <f t="shared" si="101"/>
        <v>96.13947958650232</v>
      </c>
      <c r="J644" s="3"/>
    </row>
    <row r="645" spans="1:10" s="17" customFormat="1" ht="12.75">
      <c r="A645" s="6" t="s">
        <v>1112</v>
      </c>
      <c r="B645" s="51" t="s">
        <v>669</v>
      </c>
      <c r="C645" s="55" t="s">
        <v>539</v>
      </c>
      <c r="D645" s="55" t="s">
        <v>870</v>
      </c>
      <c r="E645" s="55" t="s">
        <v>668</v>
      </c>
      <c r="F645" s="55" t="s">
        <v>1555</v>
      </c>
      <c r="G645" s="50">
        <v>23719.6</v>
      </c>
      <c r="H645" s="28">
        <v>22803.9</v>
      </c>
      <c r="I645" s="33">
        <f t="shared" si="101"/>
        <v>96.13947958650232</v>
      </c>
      <c r="J645" s="3"/>
    </row>
    <row r="646" spans="1:10" s="17" customFormat="1" ht="63.75">
      <c r="A646" s="6" t="s">
        <v>1113</v>
      </c>
      <c r="B646" s="51" t="s">
        <v>872</v>
      </c>
      <c r="C646" s="55" t="s">
        <v>539</v>
      </c>
      <c r="D646" s="55" t="s">
        <v>871</v>
      </c>
      <c r="E646" s="55"/>
      <c r="F646" s="55" t="str">
        <f aca="true" t="shared" si="112" ref="F646:H647">F647</f>
        <v>6982,0</v>
      </c>
      <c r="G646" s="50">
        <f t="shared" si="112"/>
        <v>6982</v>
      </c>
      <c r="H646" s="50">
        <f t="shared" si="112"/>
        <v>6713.8</v>
      </c>
      <c r="I646" s="33">
        <f t="shared" si="101"/>
        <v>96.15869378401605</v>
      </c>
      <c r="J646" s="3"/>
    </row>
    <row r="647" spans="1:10" s="17" customFormat="1" ht="25.5">
      <c r="A647" s="6" t="s">
        <v>1114</v>
      </c>
      <c r="B647" s="51" t="s">
        <v>65</v>
      </c>
      <c r="C647" s="55" t="s">
        <v>539</v>
      </c>
      <c r="D647" s="55" t="s">
        <v>871</v>
      </c>
      <c r="E647" s="55" t="s">
        <v>667</v>
      </c>
      <c r="F647" s="55" t="str">
        <f t="shared" si="112"/>
        <v>6982,0</v>
      </c>
      <c r="G647" s="50">
        <f t="shared" si="112"/>
        <v>6982</v>
      </c>
      <c r="H647" s="28">
        <f t="shared" si="112"/>
        <v>6713.8</v>
      </c>
      <c r="I647" s="33">
        <f t="shared" si="101"/>
        <v>96.15869378401605</v>
      </c>
      <c r="J647" s="3"/>
    </row>
    <row r="648" spans="1:10" s="17" customFormat="1" ht="12.75">
      <c r="A648" s="6" t="s">
        <v>1115</v>
      </c>
      <c r="B648" s="51" t="s">
        <v>669</v>
      </c>
      <c r="C648" s="55" t="s">
        <v>539</v>
      </c>
      <c r="D648" s="55" t="s">
        <v>871</v>
      </c>
      <c r="E648" s="55" t="s">
        <v>668</v>
      </c>
      <c r="F648" s="55" t="s">
        <v>1556</v>
      </c>
      <c r="G648" s="50">
        <v>6982</v>
      </c>
      <c r="H648" s="28">
        <v>6713.8</v>
      </c>
      <c r="I648" s="33">
        <f aca="true" t="shared" si="113" ref="I648:I711">H648/G648*100</f>
        <v>96.15869378401605</v>
      </c>
      <c r="J648" s="3"/>
    </row>
    <row r="649" spans="1:10" s="17" customFormat="1" ht="89.25">
      <c r="A649" s="6" t="s">
        <v>1116</v>
      </c>
      <c r="B649" s="51" t="s">
        <v>873</v>
      </c>
      <c r="C649" s="55" t="s">
        <v>539</v>
      </c>
      <c r="D649" s="55" t="s">
        <v>874</v>
      </c>
      <c r="E649" s="55"/>
      <c r="F649" s="55" t="s">
        <v>1557</v>
      </c>
      <c r="G649" s="50">
        <f>SUM(G650)</f>
        <v>5112.3</v>
      </c>
      <c r="H649" s="27">
        <f>SUM(H650)</f>
        <v>5112.3</v>
      </c>
      <c r="I649" s="33">
        <f t="shared" si="113"/>
        <v>100</v>
      </c>
      <c r="J649" s="3"/>
    </row>
    <row r="650" spans="1:10" s="17" customFormat="1" ht="25.5">
      <c r="A650" s="6" t="s">
        <v>1117</v>
      </c>
      <c r="B650" s="51" t="s">
        <v>65</v>
      </c>
      <c r="C650" s="55" t="s">
        <v>539</v>
      </c>
      <c r="D650" s="55" t="s">
        <v>874</v>
      </c>
      <c r="E650" s="55" t="s">
        <v>667</v>
      </c>
      <c r="F650" s="55" t="s">
        <v>1557</v>
      </c>
      <c r="G650" s="50">
        <f>SUM(G651)</f>
        <v>5112.3</v>
      </c>
      <c r="H650" s="27">
        <f>SUM(H651)</f>
        <v>5112.3</v>
      </c>
      <c r="I650" s="33">
        <f t="shared" si="113"/>
        <v>100</v>
      </c>
      <c r="J650" s="3"/>
    </row>
    <row r="651" spans="1:10" s="17" customFormat="1" ht="12.75">
      <c r="A651" s="6" t="s">
        <v>1118</v>
      </c>
      <c r="B651" s="51" t="s">
        <v>669</v>
      </c>
      <c r="C651" s="55" t="s">
        <v>539</v>
      </c>
      <c r="D651" s="55" t="s">
        <v>874</v>
      </c>
      <c r="E651" s="55" t="s">
        <v>668</v>
      </c>
      <c r="F651" s="55" t="s">
        <v>1557</v>
      </c>
      <c r="G651" s="50">
        <v>5112.3</v>
      </c>
      <c r="H651" s="27">
        <v>5112.3</v>
      </c>
      <c r="I651" s="33">
        <f t="shared" si="113"/>
        <v>100</v>
      </c>
      <c r="J651" s="3"/>
    </row>
    <row r="652" spans="1:10" s="17" customFormat="1" ht="102">
      <c r="A652" s="6" t="s">
        <v>1119</v>
      </c>
      <c r="B652" s="51" t="s">
        <v>1303</v>
      </c>
      <c r="C652" s="55" t="s">
        <v>539</v>
      </c>
      <c r="D652" s="55" t="s">
        <v>1302</v>
      </c>
      <c r="E652" s="55"/>
      <c r="F652" s="55">
        <f aca="true" t="shared" si="114" ref="F652:H653">SUM(F653)</f>
        <v>0</v>
      </c>
      <c r="G652" s="50">
        <f t="shared" si="114"/>
        <v>51.9</v>
      </c>
      <c r="H652" s="27">
        <f t="shared" si="114"/>
        <v>44.4</v>
      </c>
      <c r="I652" s="33">
        <f t="shared" si="113"/>
        <v>85.54913294797689</v>
      </c>
      <c r="J652" s="3"/>
    </row>
    <row r="653" spans="1:10" s="17" customFormat="1" ht="25.5">
      <c r="A653" s="6" t="s">
        <v>1120</v>
      </c>
      <c r="B653" s="51" t="s">
        <v>65</v>
      </c>
      <c r="C653" s="55" t="s">
        <v>539</v>
      </c>
      <c r="D653" s="55" t="s">
        <v>1302</v>
      </c>
      <c r="E653" s="55" t="s">
        <v>667</v>
      </c>
      <c r="F653" s="55">
        <f t="shared" si="114"/>
        <v>0</v>
      </c>
      <c r="G653" s="50">
        <f t="shared" si="114"/>
        <v>51.9</v>
      </c>
      <c r="H653" s="27">
        <f t="shared" si="114"/>
        <v>44.4</v>
      </c>
      <c r="I653" s="33">
        <f t="shared" si="113"/>
        <v>85.54913294797689</v>
      </c>
      <c r="J653" s="3"/>
    </row>
    <row r="654" spans="1:10" s="17" customFormat="1" ht="12.75">
      <c r="A654" s="6" t="s">
        <v>1121</v>
      </c>
      <c r="B654" s="51" t="s">
        <v>669</v>
      </c>
      <c r="C654" s="55" t="s">
        <v>539</v>
      </c>
      <c r="D654" s="55" t="s">
        <v>1302</v>
      </c>
      <c r="E654" s="55" t="s">
        <v>668</v>
      </c>
      <c r="F654" s="55" t="s">
        <v>1476</v>
      </c>
      <c r="G654" s="50">
        <v>51.9</v>
      </c>
      <c r="H654" s="27">
        <v>44.4</v>
      </c>
      <c r="I654" s="33">
        <f t="shared" si="113"/>
        <v>85.54913294797689</v>
      </c>
      <c r="J654" s="3"/>
    </row>
    <row r="655" spans="1:10" s="17" customFormat="1" ht="25.5">
      <c r="A655" s="6" t="s">
        <v>1122</v>
      </c>
      <c r="B655" s="51" t="s">
        <v>724</v>
      </c>
      <c r="C655" s="55" t="s">
        <v>539</v>
      </c>
      <c r="D655" s="55" t="s">
        <v>747</v>
      </c>
      <c r="E655" s="55"/>
      <c r="F655" s="55">
        <f>F663+F672+F675+F678+F656+F693+F681+F684+F687+F666+F669+F690</f>
        <v>22.7</v>
      </c>
      <c r="G655" s="50">
        <f>G663+G672+G675+G678+G656+G693+G681+G684+G687+G666+G669+G690</f>
        <v>2389.4</v>
      </c>
      <c r="H655" s="50">
        <f>H663+H672+H675+H678+H656+H693+H681+H684+H687+H666+H669+H690</f>
        <v>2317.9</v>
      </c>
      <c r="I655" s="33">
        <f t="shared" si="113"/>
        <v>97.0076169749728</v>
      </c>
      <c r="J655" s="3"/>
    </row>
    <row r="656" spans="1:10" s="17" customFormat="1" ht="63.75">
      <c r="A656" s="6" t="s">
        <v>1123</v>
      </c>
      <c r="B656" s="51" t="s">
        <v>1099</v>
      </c>
      <c r="C656" s="55" t="s">
        <v>539</v>
      </c>
      <c r="D656" s="55" t="s">
        <v>1098</v>
      </c>
      <c r="E656" s="55"/>
      <c r="F656" s="55">
        <f>SUM(F657+F659+F661)</f>
        <v>0</v>
      </c>
      <c r="G656" s="50">
        <f>SUM(G657+G659+G661)</f>
        <v>1779.3</v>
      </c>
      <c r="H656" s="50">
        <f>SUM(H657+H659+H661)</f>
        <v>1715.8</v>
      </c>
      <c r="I656" s="33">
        <f t="shared" si="113"/>
        <v>96.43118080143877</v>
      </c>
      <c r="J656" s="3"/>
    </row>
    <row r="657" spans="1:10" s="17" customFormat="1" ht="51">
      <c r="A657" s="6" t="s">
        <v>1124</v>
      </c>
      <c r="B657" s="57" t="s">
        <v>693</v>
      </c>
      <c r="C657" s="55" t="s">
        <v>539</v>
      </c>
      <c r="D657" s="55" t="s">
        <v>1098</v>
      </c>
      <c r="E657" s="55" t="s">
        <v>690</v>
      </c>
      <c r="F657" s="55">
        <f aca="true" t="shared" si="115" ref="F657:H659">SUM(F658)</f>
        <v>0</v>
      </c>
      <c r="G657" s="50">
        <f t="shared" si="115"/>
        <v>1773.5</v>
      </c>
      <c r="H657" s="27">
        <f t="shared" si="115"/>
        <v>1711.3</v>
      </c>
      <c r="I657" s="33">
        <f t="shared" si="113"/>
        <v>96.49281082605017</v>
      </c>
      <c r="J657" s="3"/>
    </row>
    <row r="658" spans="1:10" s="17" customFormat="1" ht="12.75">
      <c r="A658" s="6" t="s">
        <v>1125</v>
      </c>
      <c r="B658" s="57" t="s">
        <v>694</v>
      </c>
      <c r="C658" s="55" t="s">
        <v>539</v>
      </c>
      <c r="D658" s="55" t="s">
        <v>1098</v>
      </c>
      <c r="E658" s="55" t="s">
        <v>732</v>
      </c>
      <c r="F658" s="55" t="s">
        <v>1476</v>
      </c>
      <c r="G658" s="50">
        <v>1773.5</v>
      </c>
      <c r="H658" s="27">
        <v>1711.3</v>
      </c>
      <c r="I658" s="33">
        <f t="shared" si="113"/>
        <v>96.49281082605017</v>
      </c>
      <c r="J658" s="3"/>
    </row>
    <row r="659" spans="1:10" s="17" customFormat="1" ht="25.5">
      <c r="A659" s="6" t="s">
        <v>1126</v>
      </c>
      <c r="B659" s="51" t="s">
        <v>651</v>
      </c>
      <c r="C659" s="55" t="s">
        <v>539</v>
      </c>
      <c r="D659" s="55" t="s">
        <v>1098</v>
      </c>
      <c r="E659" s="55" t="s">
        <v>642</v>
      </c>
      <c r="F659" s="55">
        <f t="shared" si="115"/>
        <v>0</v>
      </c>
      <c r="G659" s="50">
        <f t="shared" si="115"/>
        <v>4.3</v>
      </c>
      <c r="H659" s="27">
        <f t="shared" si="115"/>
        <v>3.5</v>
      </c>
      <c r="I659" s="33">
        <f t="shared" si="113"/>
        <v>81.3953488372093</v>
      </c>
      <c r="J659" s="3"/>
    </row>
    <row r="660" spans="1:10" s="17" customFormat="1" ht="25.5">
      <c r="A660" s="6" t="s">
        <v>1127</v>
      </c>
      <c r="B660" s="51" t="s">
        <v>652</v>
      </c>
      <c r="C660" s="55" t="s">
        <v>539</v>
      </c>
      <c r="D660" s="55" t="s">
        <v>1098</v>
      </c>
      <c r="E660" s="55" t="s">
        <v>635</v>
      </c>
      <c r="F660" s="55" t="s">
        <v>1476</v>
      </c>
      <c r="G660" s="50">
        <v>4.3</v>
      </c>
      <c r="H660" s="27">
        <v>3.5</v>
      </c>
      <c r="I660" s="33">
        <f t="shared" si="113"/>
        <v>81.3953488372093</v>
      </c>
      <c r="J660" s="3"/>
    </row>
    <row r="661" spans="1:10" s="17" customFormat="1" ht="12.75">
      <c r="A661" s="6" t="s">
        <v>1128</v>
      </c>
      <c r="B661" s="57" t="s">
        <v>718</v>
      </c>
      <c r="C661" s="55" t="s">
        <v>539</v>
      </c>
      <c r="D661" s="55" t="s">
        <v>1098</v>
      </c>
      <c r="E661" s="55" t="s">
        <v>721</v>
      </c>
      <c r="F661" s="55">
        <f>SUM(F662)</f>
        <v>0</v>
      </c>
      <c r="G661" s="50">
        <f>SUM(G662)</f>
        <v>1.5</v>
      </c>
      <c r="H661" s="27">
        <f>SUM(H662)</f>
        <v>1</v>
      </c>
      <c r="I661" s="33">
        <f t="shared" si="113"/>
        <v>66.66666666666666</v>
      </c>
      <c r="J661" s="3"/>
    </row>
    <row r="662" spans="1:10" s="17" customFormat="1" ht="12.75">
      <c r="A662" s="6" t="s">
        <v>1167</v>
      </c>
      <c r="B662" s="57" t="s">
        <v>719</v>
      </c>
      <c r="C662" s="55" t="s">
        <v>539</v>
      </c>
      <c r="D662" s="55" t="s">
        <v>1098</v>
      </c>
      <c r="E662" s="55" t="s">
        <v>722</v>
      </c>
      <c r="F662" s="55" t="s">
        <v>1476</v>
      </c>
      <c r="G662" s="50">
        <v>1.5</v>
      </c>
      <c r="H662" s="27">
        <v>1</v>
      </c>
      <c r="I662" s="33">
        <f t="shared" si="113"/>
        <v>66.66666666666666</v>
      </c>
      <c r="J662" s="3"/>
    </row>
    <row r="663" spans="1:10" s="17" customFormat="1" ht="76.5">
      <c r="A663" s="6" t="s">
        <v>1168</v>
      </c>
      <c r="B663" s="51" t="s">
        <v>578</v>
      </c>
      <c r="C663" s="55" t="s">
        <v>539</v>
      </c>
      <c r="D663" s="55" t="s">
        <v>875</v>
      </c>
      <c r="E663" s="55"/>
      <c r="F663" s="55" t="str">
        <f aca="true" t="shared" si="116" ref="F663:H667">F664</f>
        <v>5,0</v>
      </c>
      <c r="G663" s="50">
        <f t="shared" si="116"/>
        <v>5</v>
      </c>
      <c r="H663" s="28">
        <f t="shared" si="116"/>
        <v>0</v>
      </c>
      <c r="I663" s="33">
        <f t="shared" si="113"/>
        <v>0</v>
      </c>
      <c r="J663" s="3"/>
    </row>
    <row r="664" spans="1:10" s="17" customFormat="1" ht="25.5">
      <c r="A664" s="6" t="s">
        <v>1169</v>
      </c>
      <c r="B664" s="51" t="s">
        <v>651</v>
      </c>
      <c r="C664" s="55" t="s">
        <v>539</v>
      </c>
      <c r="D664" s="55" t="s">
        <v>875</v>
      </c>
      <c r="E664" s="55" t="s">
        <v>642</v>
      </c>
      <c r="F664" s="55" t="str">
        <f t="shared" si="116"/>
        <v>5,0</v>
      </c>
      <c r="G664" s="50">
        <f t="shared" si="116"/>
        <v>5</v>
      </c>
      <c r="H664" s="28">
        <f t="shared" si="116"/>
        <v>0</v>
      </c>
      <c r="I664" s="33">
        <f t="shared" si="113"/>
        <v>0</v>
      </c>
      <c r="J664" s="3"/>
    </row>
    <row r="665" spans="1:10" s="17" customFormat="1" ht="25.5">
      <c r="A665" s="6" t="s">
        <v>1170</v>
      </c>
      <c r="B665" s="51" t="s">
        <v>652</v>
      </c>
      <c r="C665" s="55" t="s">
        <v>539</v>
      </c>
      <c r="D665" s="55" t="s">
        <v>875</v>
      </c>
      <c r="E665" s="55" t="s">
        <v>635</v>
      </c>
      <c r="F665" s="55" t="s">
        <v>1495</v>
      </c>
      <c r="G665" s="50">
        <v>5</v>
      </c>
      <c r="H665" s="28">
        <v>0</v>
      </c>
      <c r="I665" s="33">
        <f t="shared" si="113"/>
        <v>0</v>
      </c>
      <c r="J665" s="3"/>
    </row>
    <row r="666" spans="1:10" s="17" customFormat="1" ht="89.25">
      <c r="A666" s="6" t="s">
        <v>1171</v>
      </c>
      <c r="B666" s="49" t="s">
        <v>1335</v>
      </c>
      <c r="C666" s="55" t="s">
        <v>539</v>
      </c>
      <c r="D666" s="55" t="s">
        <v>1336</v>
      </c>
      <c r="E666" s="55"/>
      <c r="F666" s="55" t="str">
        <f t="shared" si="116"/>
        <v>0</v>
      </c>
      <c r="G666" s="50">
        <f t="shared" si="116"/>
        <v>26</v>
      </c>
      <c r="H666" s="28">
        <f t="shared" si="116"/>
        <v>26</v>
      </c>
      <c r="I666" s="33">
        <f t="shared" si="113"/>
        <v>100</v>
      </c>
      <c r="J666" s="3"/>
    </row>
    <row r="667" spans="1:10" s="17" customFormat="1" ht="25.5">
      <c r="A667" s="6" t="s">
        <v>1172</v>
      </c>
      <c r="B667" s="51" t="s">
        <v>65</v>
      </c>
      <c r="C667" s="55" t="s">
        <v>539</v>
      </c>
      <c r="D667" s="55" t="s">
        <v>1336</v>
      </c>
      <c r="E667" s="55" t="s">
        <v>642</v>
      </c>
      <c r="F667" s="55" t="str">
        <f t="shared" si="116"/>
        <v>0</v>
      </c>
      <c r="G667" s="50">
        <f t="shared" si="116"/>
        <v>26</v>
      </c>
      <c r="H667" s="28">
        <f t="shared" si="116"/>
        <v>26</v>
      </c>
      <c r="I667" s="33">
        <f t="shared" si="113"/>
        <v>100</v>
      </c>
      <c r="J667" s="3"/>
    </row>
    <row r="668" spans="1:10" s="17" customFormat="1" ht="12.75">
      <c r="A668" s="6" t="s">
        <v>1173</v>
      </c>
      <c r="B668" s="51" t="s">
        <v>669</v>
      </c>
      <c r="C668" s="55" t="s">
        <v>539</v>
      </c>
      <c r="D668" s="55" t="s">
        <v>1336</v>
      </c>
      <c r="E668" s="55" t="s">
        <v>635</v>
      </c>
      <c r="F668" s="55" t="s">
        <v>1476</v>
      </c>
      <c r="G668" s="50">
        <v>26</v>
      </c>
      <c r="H668" s="28">
        <v>26</v>
      </c>
      <c r="I668" s="33">
        <f t="shared" si="113"/>
        <v>100</v>
      </c>
      <c r="J668" s="3"/>
    </row>
    <row r="669" spans="1:10" s="17" customFormat="1" ht="63.75">
      <c r="A669" s="6" t="s">
        <v>1174</v>
      </c>
      <c r="B669" s="51" t="s">
        <v>1337</v>
      </c>
      <c r="C669" s="55" t="s">
        <v>539</v>
      </c>
      <c r="D669" s="55" t="s">
        <v>1338</v>
      </c>
      <c r="E669" s="55"/>
      <c r="F669" s="55">
        <f aca="true" t="shared" si="117" ref="F669:H670">SUM(F670)</f>
        <v>0</v>
      </c>
      <c r="G669" s="37">
        <f t="shared" si="117"/>
        <v>21.6</v>
      </c>
      <c r="H669" s="46">
        <f t="shared" si="117"/>
        <v>21.6</v>
      </c>
      <c r="I669" s="33">
        <f t="shared" si="113"/>
        <v>100</v>
      </c>
      <c r="J669" s="3"/>
    </row>
    <row r="670" spans="1:10" s="17" customFormat="1" ht="25.5">
      <c r="A670" s="6" t="s">
        <v>1175</v>
      </c>
      <c r="B670" s="51" t="s">
        <v>65</v>
      </c>
      <c r="C670" s="55" t="s">
        <v>539</v>
      </c>
      <c r="D670" s="55" t="s">
        <v>1338</v>
      </c>
      <c r="E670" s="55" t="s">
        <v>667</v>
      </c>
      <c r="F670" s="55">
        <f t="shared" si="117"/>
        <v>0</v>
      </c>
      <c r="G670" s="37">
        <f t="shared" si="117"/>
        <v>21.6</v>
      </c>
      <c r="H670" s="46">
        <f t="shared" si="117"/>
        <v>21.6</v>
      </c>
      <c r="I670" s="33">
        <f t="shared" si="113"/>
        <v>100</v>
      </c>
      <c r="J670" s="3"/>
    </row>
    <row r="671" spans="1:10" s="17" customFormat="1" ht="12.75">
      <c r="A671" s="6" t="s">
        <v>1176</v>
      </c>
      <c r="B671" s="51" t="s">
        <v>669</v>
      </c>
      <c r="C671" s="55" t="s">
        <v>539</v>
      </c>
      <c r="D671" s="55" t="s">
        <v>1338</v>
      </c>
      <c r="E671" s="55" t="s">
        <v>668</v>
      </c>
      <c r="F671" s="55" t="s">
        <v>1476</v>
      </c>
      <c r="G671" s="37">
        <v>21.6</v>
      </c>
      <c r="H671" s="46">
        <v>21.6</v>
      </c>
      <c r="I671" s="33">
        <f t="shared" si="113"/>
        <v>100</v>
      </c>
      <c r="J671" s="3"/>
    </row>
    <row r="672" spans="1:10" s="17" customFormat="1" ht="76.5">
      <c r="A672" s="6" t="s">
        <v>1177</v>
      </c>
      <c r="B672" s="51" t="s">
        <v>580</v>
      </c>
      <c r="C672" s="55" t="s">
        <v>539</v>
      </c>
      <c r="D672" s="55" t="s">
        <v>876</v>
      </c>
      <c r="E672" s="55"/>
      <c r="F672" s="55" t="str">
        <f aca="true" t="shared" si="118" ref="F672:H673">F673</f>
        <v>3,0</v>
      </c>
      <c r="G672" s="50">
        <f t="shared" si="118"/>
        <v>3</v>
      </c>
      <c r="H672" s="28">
        <f t="shared" si="118"/>
        <v>0</v>
      </c>
      <c r="I672" s="33">
        <f t="shared" si="113"/>
        <v>0</v>
      </c>
      <c r="J672" s="3"/>
    </row>
    <row r="673" spans="1:10" s="16" customFormat="1" ht="25.5">
      <c r="A673" s="6" t="s">
        <v>1178</v>
      </c>
      <c r="B673" s="51" t="s">
        <v>651</v>
      </c>
      <c r="C673" s="55" t="s">
        <v>539</v>
      </c>
      <c r="D673" s="55" t="s">
        <v>876</v>
      </c>
      <c r="E673" s="55" t="s">
        <v>642</v>
      </c>
      <c r="F673" s="55" t="str">
        <f t="shared" si="118"/>
        <v>3,0</v>
      </c>
      <c r="G673" s="50">
        <f t="shared" si="118"/>
        <v>3</v>
      </c>
      <c r="H673" s="28">
        <f t="shared" si="118"/>
        <v>0</v>
      </c>
      <c r="I673" s="33">
        <f t="shared" si="113"/>
        <v>0</v>
      </c>
      <c r="J673" s="5"/>
    </row>
    <row r="674" spans="1:10" s="17" customFormat="1" ht="25.5">
      <c r="A674" s="6" t="s">
        <v>1179</v>
      </c>
      <c r="B674" s="51" t="s">
        <v>652</v>
      </c>
      <c r="C674" s="55" t="s">
        <v>539</v>
      </c>
      <c r="D674" s="55" t="s">
        <v>876</v>
      </c>
      <c r="E674" s="55" t="s">
        <v>635</v>
      </c>
      <c r="F674" s="55" t="s">
        <v>1531</v>
      </c>
      <c r="G674" s="50">
        <v>3</v>
      </c>
      <c r="H674" s="28">
        <v>0</v>
      </c>
      <c r="I674" s="33">
        <f t="shared" si="113"/>
        <v>0</v>
      </c>
      <c r="J674" s="3"/>
    </row>
    <row r="675" spans="1:10" s="17" customFormat="1" ht="51">
      <c r="A675" s="6" t="s">
        <v>1180</v>
      </c>
      <c r="B675" s="68" t="s">
        <v>878</v>
      </c>
      <c r="C675" s="55" t="s">
        <v>539</v>
      </c>
      <c r="D675" s="55" t="s">
        <v>877</v>
      </c>
      <c r="E675" s="55"/>
      <c r="F675" s="55" t="str">
        <f aca="true" t="shared" si="119" ref="F675:H676">F676</f>
        <v>3,0</v>
      </c>
      <c r="G675" s="50">
        <f t="shared" si="119"/>
        <v>2.5</v>
      </c>
      <c r="H675" s="28">
        <f t="shared" si="119"/>
        <v>2.5</v>
      </c>
      <c r="I675" s="33">
        <f t="shared" si="113"/>
        <v>100</v>
      </c>
      <c r="J675" s="3"/>
    </row>
    <row r="676" spans="1:10" s="17" customFormat="1" ht="25.5">
      <c r="A676" s="6" t="s">
        <v>1181</v>
      </c>
      <c r="B676" s="51" t="s">
        <v>65</v>
      </c>
      <c r="C676" s="55" t="s">
        <v>539</v>
      </c>
      <c r="D676" s="55" t="s">
        <v>877</v>
      </c>
      <c r="E676" s="55" t="s">
        <v>667</v>
      </c>
      <c r="F676" s="55" t="str">
        <f t="shared" si="119"/>
        <v>3,0</v>
      </c>
      <c r="G676" s="50">
        <f t="shared" si="119"/>
        <v>2.5</v>
      </c>
      <c r="H676" s="28">
        <f t="shared" si="119"/>
        <v>2.5</v>
      </c>
      <c r="I676" s="33">
        <f t="shared" si="113"/>
        <v>100</v>
      </c>
      <c r="J676" s="3"/>
    </row>
    <row r="677" spans="1:10" s="17" customFormat="1" ht="12.75">
      <c r="A677" s="6" t="s">
        <v>1182</v>
      </c>
      <c r="B677" s="51" t="s">
        <v>669</v>
      </c>
      <c r="C677" s="55" t="s">
        <v>539</v>
      </c>
      <c r="D677" s="55" t="s">
        <v>877</v>
      </c>
      <c r="E677" s="55" t="s">
        <v>668</v>
      </c>
      <c r="F677" s="55" t="s">
        <v>1531</v>
      </c>
      <c r="G677" s="50">
        <v>2.5</v>
      </c>
      <c r="H677" s="28">
        <v>2.5</v>
      </c>
      <c r="I677" s="33">
        <f t="shared" si="113"/>
        <v>100</v>
      </c>
      <c r="J677" s="3"/>
    </row>
    <row r="678" spans="1:10" s="17" customFormat="1" ht="76.5">
      <c r="A678" s="6" t="s">
        <v>1183</v>
      </c>
      <c r="B678" s="68" t="s">
        <v>880</v>
      </c>
      <c r="C678" s="55" t="s">
        <v>539</v>
      </c>
      <c r="D678" s="55" t="s">
        <v>879</v>
      </c>
      <c r="E678" s="55"/>
      <c r="F678" s="55" t="str">
        <f aca="true" t="shared" si="120" ref="F678:H679">F679</f>
        <v>11,7</v>
      </c>
      <c r="G678" s="50">
        <f t="shared" si="120"/>
        <v>10.2</v>
      </c>
      <c r="H678" s="28">
        <f t="shared" si="120"/>
        <v>10.2</v>
      </c>
      <c r="I678" s="33">
        <f t="shared" si="113"/>
        <v>100</v>
      </c>
      <c r="J678" s="3"/>
    </row>
    <row r="679" spans="1:10" s="17" customFormat="1" ht="25.5">
      <c r="A679" s="6" t="s">
        <v>1184</v>
      </c>
      <c r="B679" s="51" t="s">
        <v>65</v>
      </c>
      <c r="C679" s="55" t="s">
        <v>539</v>
      </c>
      <c r="D679" s="55" t="s">
        <v>879</v>
      </c>
      <c r="E679" s="55" t="s">
        <v>667</v>
      </c>
      <c r="F679" s="55" t="str">
        <f t="shared" si="120"/>
        <v>11,7</v>
      </c>
      <c r="G679" s="50">
        <f t="shared" si="120"/>
        <v>10.2</v>
      </c>
      <c r="H679" s="28">
        <f t="shared" si="120"/>
        <v>10.2</v>
      </c>
      <c r="I679" s="33">
        <f t="shared" si="113"/>
        <v>100</v>
      </c>
      <c r="J679" s="41"/>
    </row>
    <row r="680" spans="1:10" s="17" customFormat="1" ht="12.75">
      <c r="A680" s="6" t="s">
        <v>1185</v>
      </c>
      <c r="B680" s="51" t="s">
        <v>669</v>
      </c>
      <c r="C680" s="55" t="s">
        <v>539</v>
      </c>
      <c r="D680" s="55" t="s">
        <v>879</v>
      </c>
      <c r="E680" s="55" t="s">
        <v>668</v>
      </c>
      <c r="F680" s="55" t="s">
        <v>1558</v>
      </c>
      <c r="G680" s="50">
        <v>10.2</v>
      </c>
      <c r="H680" s="27">
        <v>10.2</v>
      </c>
      <c r="I680" s="33">
        <f t="shared" si="113"/>
        <v>100</v>
      </c>
      <c r="J680" s="41"/>
    </row>
    <row r="681" spans="1:10" s="17" customFormat="1" ht="76.5">
      <c r="A681" s="6" t="s">
        <v>1186</v>
      </c>
      <c r="B681" s="51" t="s">
        <v>1146</v>
      </c>
      <c r="C681" s="55" t="s">
        <v>539</v>
      </c>
      <c r="D681" s="55" t="s">
        <v>1149</v>
      </c>
      <c r="E681" s="55"/>
      <c r="F681" s="55">
        <f aca="true" t="shared" si="121" ref="F681:H682">SUM(F682)</f>
        <v>0</v>
      </c>
      <c r="G681" s="37">
        <f t="shared" si="121"/>
        <v>100</v>
      </c>
      <c r="H681" s="37">
        <f t="shared" si="121"/>
        <v>100</v>
      </c>
      <c r="I681" s="33">
        <f t="shared" si="113"/>
        <v>100</v>
      </c>
      <c r="J681" s="41"/>
    </row>
    <row r="682" spans="1:10" s="17" customFormat="1" ht="25.5">
      <c r="A682" s="6" t="s">
        <v>1187</v>
      </c>
      <c r="B682" s="51" t="s">
        <v>65</v>
      </c>
      <c r="C682" s="55" t="s">
        <v>539</v>
      </c>
      <c r="D682" s="55" t="s">
        <v>1149</v>
      </c>
      <c r="E682" s="55" t="s">
        <v>667</v>
      </c>
      <c r="F682" s="55">
        <f t="shared" si="121"/>
        <v>0</v>
      </c>
      <c r="G682" s="37">
        <f t="shared" si="121"/>
        <v>100</v>
      </c>
      <c r="H682" s="37">
        <f t="shared" si="121"/>
        <v>100</v>
      </c>
      <c r="I682" s="33">
        <f t="shared" si="113"/>
        <v>100</v>
      </c>
      <c r="J682" s="41"/>
    </row>
    <row r="683" spans="1:10" s="17" customFormat="1" ht="12.75">
      <c r="A683" s="6" t="s">
        <v>1188</v>
      </c>
      <c r="B683" s="51" t="s">
        <v>669</v>
      </c>
      <c r="C683" s="55" t="s">
        <v>539</v>
      </c>
      <c r="D683" s="55" t="s">
        <v>1149</v>
      </c>
      <c r="E683" s="55" t="s">
        <v>668</v>
      </c>
      <c r="F683" s="55" t="s">
        <v>1476</v>
      </c>
      <c r="G683" s="37">
        <v>100</v>
      </c>
      <c r="H683" s="37">
        <v>100</v>
      </c>
      <c r="I683" s="33">
        <f t="shared" si="113"/>
        <v>100</v>
      </c>
      <c r="J683" s="41"/>
    </row>
    <row r="684" spans="1:10" s="17" customFormat="1" ht="76.5">
      <c r="A684" s="6" t="s">
        <v>1189</v>
      </c>
      <c r="B684" s="51" t="s">
        <v>1147</v>
      </c>
      <c r="C684" s="55" t="s">
        <v>539</v>
      </c>
      <c r="D684" s="55" t="s">
        <v>1149</v>
      </c>
      <c r="E684" s="55"/>
      <c r="F684" s="55">
        <f aca="true" t="shared" si="122" ref="F684:H685">SUM(F685)</f>
        <v>0</v>
      </c>
      <c r="G684" s="37">
        <f t="shared" si="122"/>
        <v>100</v>
      </c>
      <c r="H684" s="37">
        <f t="shared" si="122"/>
        <v>100</v>
      </c>
      <c r="I684" s="33">
        <f t="shared" si="113"/>
        <v>100</v>
      </c>
      <c r="J684" s="41"/>
    </row>
    <row r="685" spans="1:10" s="17" customFormat="1" ht="25.5">
      <c r="A685" s="6" t="s">
        <v>1190</v>
      </c>
      <c r="B685" s="51" t="s">
        <v>65</v>
      </c>
      <c r="C685" s="55" t="s">
        <v>539</v>
      </c>
      <c r="D685" s="55" t="s">
        <v>1149</v>
      </c>
      <c r="E685" s="55" t="s">
        <v>667</v>
      </c>
      <c r="F685" s="55">
        <f>SUM(F686)</f>
        <v>0</v>
      </c>
      <c r="G685" s="37">
        <f>SUM(G686)</f>
        <v>100</v>
      </c>
      <c r="H685" s="37">
        <f t="shared" si="122"/>
        <v>100</v>
      </c>
      <c r="I685" s="33">
        <f t="shared" si="113"/>
        <v>100</v>
      </c>
      <c r="J685" s="41"/>
    </row>
    <row r="686" spans="1:10" s="17" customFormat="1" ht="12.75">
      <c r="A686" s="6" t="s">
        <v>1191</v>
      </c>
      <c r="B686" s="51" t="s">
        <v>669</v>
      </c>
      <c r="C686" s="55" t="s">
        <v>539</v>
      </c>
      <c r="D686" s="55" t="s">
        <v>1149</v>
      </c>
      <c r="E686" s="55" t="s">
        <v>668</v>
      </c>
      <c r="F686" s="55" t="s">
        <v>1476</v>
      </c>
      <c r="G686" s="37">
        <v>100</v>
      </c>
      <c r="H686" s="37">
        <v>100</v>
      </c>
      <c r="I686" s="33">
        <f t="shared" si="113"/>
        <v>100</v>
      </c>
      <c r="J686" s="41"/>
    </row>
    <row r="687" spans="1:10" s="17" customFormat="1" ht="76.5">
      <c r="A687" s="6" t="s">
        <v>1192</v>
      </c>
      <c r="B687" s="51" t="s">
        <v>1148</v>
      </c>
      <c r="C687" s="55" t="s">
        <v>539</v>
      </c>
      <c r="D687" s="55" t="s">
        <v>1150</v>
      </c>
      <c r="E687" s="55"/>
      <c r="F687" s="55">
        <f aca="true" t="shared" si="123" ref="F687:H691">SUM(F688)</f>
        <v>0</v>
      </c>
      <c r="G687" s="37">
        <f t="shared" si="123"/>
        <v>50</v>
      </c>
      <c r="H687" s="37">
        <f t="shared" si="123"/>
        <v>50</v>
      </c>
      <c r="I687" s="33">
        <f t="shared" si="113"/>
        <v>100</v>
      </c>
      <c r="J687" s="41"/>
    </row>
    <row r="688" spans="1:10" s="17" customFormat="1" ht="25.5">
      <c r="A688" s="6" t="s">
        <v>1193</v>
      </c>
      <c r="B688" s="51" t="s">
        <v>65</v>
      </c>
      <c r="C688" s="55" t="s">
        <v>539</v>
      </c>
      <c r="D688" s="55" t="s">
        <v>1150</v>
      </c>
      <c r="E688" s="55" t="s">
        <v>667</v>
      </c>
      <c r="F688" s="55">
        <f t="shared" si="123"/>
        <v>0</v>
      </c>
      <c r="G688" s="37">
        <f t="shared" si="123"/>
        <v>50</v>
      </c>
      <c r="H688" s="37">
        <f t="shared" si="123"/>
        <v>50</v>
      </c>
      <c r="I688" s="33">
        <f t="shared" si="113"/>
        <v>100</v>
      </c>
      <c r="J688" s="41"/>
    </row>
    <row r="689" spans="1:10" s="17" customFormat="1" ht="12.75">
      <c r="A689" s="6" t="s">
        <v>1194</v>
      </c>
      <c r="B689" s="51" t="s">
        <v>669</v>
      </c>
      <c r="C689" s="55" t="s">
        <v>539</v>
      </c>
      <c r="D689" s="55" t="s">
        <v>1150</v>
      </c>
      <c r="E689" s="55" t="s">
        <v>668</v>
      </c>
      <c r="F689" s="55" t="s">
        <v>1476</v>
      </c>
      <c r="G689" s="37">
        <v>50</v>
      </c>
      <c r="H689" s="37">
        <v>50</v>
      </c>
      <c r="I689" s="33">
        <f t="shared" si="113"/>
        <v>100</v>
      </c>
      <c r="J689" s="41"/>
    </row>
    <row r="690" spans="1:10" s="17" customFormat="1" ht="89.25">
      <c r="A690" s="6" t="s">
        <v>1195</v>
      </c>
      <c r="B690" s="49" t="s">
        <v>1339</v>
      </c>
      <c r="C690" s="55" t="s">
        <v>539</v>
      </c>
      <c r="D690" s="55" t="s">
        <v>1340</v>
      </c>
      <c r="E690" s="55"/>
      <c r="F690" s="55">
        <f t="shared" si="123"/>
        <v>0</v>
      </c>
      <c r="G690" s="37">
        <f t="shared" si="123"/>
        <v>100</v>
      </c>
      <c r="H690" s="37">
        <f t="shared" si="123"/>
        <v>100</v>
      </c>
      <c r="I690" s="33">
        <f t="shared" si="113"/>
        <v>100</v>
      </c>
      <c r="J690" s="41"/>
    </row>
    <row r="691" spans="1:10" s="17" customFormat="1" ht="25.5">
      <c r="A691" s="6" t="s">
        <v>1196</v>
      </c>
      <c r="B691" s="51" t="s">
        <v>65</v>
      </c>
      <c r="C691" s="55" t="s">
        <v>539</v>
      </c>
      <c r="D691" s="55" t="s">
        <v>1340</v>
      </c>
      <c r="E691" s="55" t="s">
        <v>667</v>
      </c>
      <c r="F691" s="55">
        <f t="shared" si="123"/>
        <v>0</v>
      </c>
      <c r="G691" s="37">
        <f t="shared" si="123"/>
        <v>100</v>
      </c>
      <c r="H691" s="37">
        <f t="shared" si="123"/>
        <v>100</v>
      </c>
      <c r="I691" s="33">
        <f t="shared" si="113"/>
        <v>100</v>
      </c>
      <c r="J691" s="41"/>
    </row>
    <row r="692" spans="1:10" s="17" customFormat="1" ht="12.75">
      <c r="A692" s="6" t="s">
        <v>1197</v>
      </c>
      <c r="B692" s="51" t="s">
        <v>669</v>
      </c>
      <c r="C692" s="55" t="s">
        <v>539</v>
      </c>
      <c r="D692" s="55" t="s">
        <v>1340</v>
      </c>
      <c r="E692" s="55" t="s">
        <v>668</v>
      </c>
      <c r="F692" s="55" t="s">
        <v>1476</v>
      </c>
      <c r="G692" s="37">
        <v>100</v>
      </c>
      <c r="H692" s="37">
        <v>100</v>
      </c>
      <c r="I692" s="33">
        <f t="shared" si="113"/>
        <v>100</v>
      </c>
      <c r="J692" s="41"/>
    </row>
    <row r="693" spans="1:10" s="17" customFormat="1" ht="76.5">
      <c r="A693" s="6" t="s">
        <v>1198</v>
      </c>
      <c r="B693" s="51" t="s">
        <v>1100</v>
      </c>
      <c r="C693" s="55" t="s">
        <v>539</v>
      </c>
      <c r="D693" s="55" t="s">
        <v>1101</v>
      </c>
      <c r="E693" s="55"/>
      <c r="F693" s="55">
        <f aca="true" t="shared" si="124" ref="F693:H694">SUM(F694)</f>
        <v>0</v>
      </c>
      <c r="G693" s="37">
        <f t="shared" si="124"/>
        <v>191.8</v>
      </c>
      <c r="H693" s="37">
        <f t="shared" si="124"/>
        <v>191.8</v>
      </c>
      <c r="I693" s="33">
        <f t="shared" si="113"/>
        <v>100</v>
      </c>
      <c r="J693" s="45"/>
    </row>
    <row r="694" spans="1:10" s="17" customFormat="1" ht="25.5">
      <c r="A694" s="6" t="s">
        <v>1199</v>
      </c>
      <c r="B694" s="51" t="s">
        <v>65</v>
      </c>
      <c r="C694" s="55" t="s">
        <v>539</v>
      </c>
      <c r="D694" s="55" t="s">
        <v>1101</v>
      </c>
      <c r="E694" s="55" t="s">
        <v>667</v>
      </c>
      <c r="F694" s="55">
        <f t="shared" si="124"/>
        <v>0</v>
      </c>
      <c r="G694" s="37">
        <f t="shared" si="124"/>
        <v>191.8</v>
      </c>
      <c r="H694" s="37">
        <f t="shared" si="124"/>
        <v>191.8</v>
      </c>
      <c r="I694" s="33">
        <f t="shared" si="113"/>
        <v>100</v>
      </c>
      <c r="J694" s="45"/>
    </row>
    <row r="695" spans="1:10" s="17" customFormat="1" ht="12.75">
      <c r="A695" s="6" t="s">
        <v>1200</v>
      </c>
      <c r="B695" s="51" t="s">
        <v>669</v>
      </c>
      <c r="C695" s="55" t="s">
        <v>539</v>
      </c>
      <c r="D695" s="55" t="s">
        <v>1101</v>
      </c>
      <c r="E695" s="55" t="s">
        <v>668</v>
      </c>
      <c r="F695" s="55" t="s">
        <v>1476</v>
      </c>
      <c r="G695" s="37">
        <v>191.8</v>
      </c>
      <c r="H695" s="37">
        <v>191.8</v>
      </c>
      <c r="I695" s="33">
        <f t="shared" si="113"/>
        <v>100</v>
      </c>
      <c r="J695" s="45"/>
    </row>
    <row r="696" spans="1:10" s="17" customFormat="1" ht="25.5">
      <c r="A696" s="6" t="s">
        <v>1201</v>
      </c>
      <c r="B696" s="51" t="s">
        <v>1</v>
      </c>
      <c r="C696" s="55" t="s">
        <v>539</v>
      </c>
      <c r="D696" s="55" t="s">
        <v>743</v>
      </c>
      <c r="E696" s="55"/>
      <c r="F696" s="55" t="str">
        <f>F697</f>
        <v>0</v>
      </c>
      <c r="G696" s="37">
        <f>G697</f>
        <v>97.6</v>
      </c>
      <c r="H696" s="37">
        <f>H697</f>
        <v>74.1</v>
      </c>
      <c r="I696" s="33">
        <f t="shared" si="113"/>
        <v>75.92213114754098</v>
      </c>
      <c r="J696" s="45"/>
    </row>
    <row r="697" spans="1:10" s="17" customFormat="1" ht="25.5">
      <c r="A697" s="6" t="s">
        <v>1202</v>
      </c>
      <c r="B697" s="54" t="s">
        <v>27</v>
      </c>
      <c r="C697" s="55" t="s">
        <v>539</v>
      </c>
      <c r="D697" s="56" t="s">
        <v>784</v>
      </c>
      <c r="E697" s="56"/>
      <c r="F697" s="56" t="str">
        <f aca="true" t="shared" si="125" ref="F697:H699">F698</f>
        <v>0</v>
      </c>
      <c r="G697" s="37">
        <f t="shared" si="125"/>
        <v>97.6</v>
      </c>
      <c r="H697" s="37">
        <f t="shared" si="125"/>
        <v>74.1</v>
      </c>
      <c r="I697" s="33">
        <f t="shared" si="113"/>
        <v>75.92213114754098</v>
      </c>
      <c r="J697" s="45"/>
    </row>
    <row r="698" spans="1:10" s="17" customFormat="1" ht="76.5">
      <c r="A698" s="6" t="s">
        <v>1203</v>
      </c>
      <c r="B698" s="51" t="s">
        <v>1280</v>
      </c>
      <c r="C698" s="55" t="s">
        <v>539</v>
      </c>
      <c r="D698" s="55" t="s">
        <v>1281</v>
      </c>
      <c r="E698" s="55"/>
      <c r="F698" s="55" t="str">
        <f t="shared" si="125"/>
        <v>0</v>
      </c>
      <c r="G698" s="37">
        <f t="shared" si="125"/>
        <v>97.6</v>
      </c>
      <c r="H698" s="37">
        <f t="shared" si="125"/>
        <v>74.1</v>
      </c>
      <c r="I698" s="33">
        <f t="shared" si="113"/>
        <v>75.92213114754098</v>
      </c>
      <c r="J698" s="45"/>
    </row>
    <row r="699" spans="1:10" s="17" customFormat="1" ht="12.75">
      <c r="A699" s="6" t="s">
        <v>1204</v>
      </c>
      <c r="B699" s="57" t="s">
        <v>646</v>
      </c>
      <c r="C699" s="55" t="s">
        <v>539</v>
      </c>
      <c r="D699" s="55" t="s">
        <v>1281</v>
      </c>
      <c r="E699" s="55" t="s">
        <v>654</v>
      </c>
      <c r="F699" s="55" t="str">
        <f t="shared" si="125"/>
        <v>0</v>
      </c>
      <c r="G699" s="37">
        <f t="shared" si="125"/>
        <v>97.6</v>
      </c>
      <c r="H699" s="37">
        <f t="shared" si="125"/>
        <v>74.1</v>
      </c>
      <c r="I699" s="33">
        <f t="shared" si="113"/>
        <v>75.92213114754098</v>
      </c>
      <c r="J699" s="45"/>
    </row>
    <row r="700" spans="1:10" s="17" customFormat="1" ht="12.75">
      <c r="A700" s="6" t="s">
        <v>1205</v>
      </c>
      <c r="B700" s="51" t="s">
        <v>586</v>
      </c>
      <c r="C700" s="55" t="s">
        <v>539</v>
      </c>
      <c r="D700" s="55" t="s">
        <v>1281</v>
      </c>
      <c r="E700" s="55" t="s">
        <v>587</v>
      </c>
      <c r="F700" s="55" t="s">
        <v>1476</v>
      </c>
      <c r="G700" s="37">
        <v>97.6</v>
      </c>
      <c r="H700" s="40">
        <v>74.1</v>
      </c>
      <c r="I700" s="33">
        <f t="shared" si="113"/>
        <v>75.92213114754098</v>
      </c>
      <c r="J700" s="45"/>
    </row>
    <row r="701" spans="1:10" s="17" customFormat="1" ht="12.75">
      <c r="A701" s="6" t="s">
        <v>1206</v>
      </c>
      <c r="B701" s="51" t="s">
        <v>1151</v>
      </c>
      <c r="C701" s="55" t="s">
        <v>1154</v>
      </c>
      <c r="D701" s="55"/>
      <c r="E701" s="55"/>
      <c r="F701" s="55">
        <f aca="true" t="shared" si="126" ref="F701:H705">SUM(F702)</f>
        <v>0</v>
      </c>
      <c r="G701" s="37">
        <f t="shared" si="126"/>
        <v>13.3</v>
      </c>
      <c r="H701" s="37">
        <f t="shared" si="126"/>
        <v>13.3</v>
      </c>
      <c r="I701" s="33">
        <f t="shared" si="113"/>
        <v>100</v>
      </c>
      <c r="J701" s="45"/>
    </row>
    <row r="702" spans="1:10" s="17" customFormat="1" ht="25.5">
      <c r="A702" s="6" t="s">
        <v>1207</v>
      </c>
      <c r="B702" s="54" t="s">
        <v>1152</v>
      </c>
      <c r="C702" s="55" t="s">
        <v>1154</v>
      </c>
      <c r="D702" s="55" t="s">
        <v>746</v>
      </c>
      <c r="E702" s="55"/>
      <c r="F702" s="55">
        <f t="shared" si="126"/>
        <v>0</v>
      </c>
      <c r="G702" s="37">
        <f t="shared" si="126"/>
        <v>13.3</v>
      </c>
      <c r="H702" s="37">
        <f t="shared" si="126"/>
        <v>13.3</v>
      </c>
      <c r="I702" s="33">
        <f t="shared" si="113"/>
        <v>100</v>
      </c>
      <c r="J702" s="45"/>
    </row>
    <row r="703" spans="1:10" s="17" customFormat="1" ht="25.5">
      <c r="A703" s="6" t="s">
        <v>1208</v>
      </c>
      <c r="B703" s="51" t="s">
        <v>724</v>
      </c>
      <c r="C703" s="55" t="s">
        <v>1154</v>
      </c>
      <c r="D703" s="55" t="s">
        <v>747</v>
      </c>
      <c r="E703" s="55"/>
      <c r="F703" s="55">
        <f t="shared" si="126"/>
        <v>0</v>
      </c>
      <c r="G703" s="37">
        <f t="shared" si="126"/>
        <v>13.3</v>
      </c>
      <c r="H703" s="37">
        <f t="shared" si="126"/>
        <v>13.3</v>
      </c>
      <c r="I703" s="33">
        <f t="shared" si="113"/>
        <v>100</v>
      </c>
      <c r="J703" s="45"/>
    </row>
    <row r="704" spans="1:10" s="17" customFormat="1" ht="76.5">
      <c r="A704" s="6" t="s">
        <v>1209</v>
      </c>
      <c r="B704" s="51" t="s">
        <v>1153</v>
      </c>
      <c r="C704" s="55" t="s">
        <v>1154</v>
      </c>
      <c r="D704" s="55" t="s">
        <v>1155</v>
      </c>
      <c r="E704" s="55"/>
      <c r="F704" s="55">
        <f t="shared" si="126"/>
        <v>0</v>
      </c>
      <c r="G704" s="37">
        <f t="shared" si="126"/>
        <v>13.3</v>
      </c>
      <c r="H704" s="37">
        <f t="shared" si="126"/>
        <v>13.3</v>
      </c>
      <c r="I704" s="33">
        <f t="shared" si="113"/>
        <v>100</v>
      </c>
      <c r="J704" s="45"/>
    </row>
    <row r="705" spans="1:10" s="17" customFormat="1" ht="25.5">
      <c r="A705" s="6" t="s">
        <v>1210</v>
      </c>
      <c r="B705" s="51" t="s">
        <v>65</v>
      </c>
      <c r="C705" s="55" t="s">
        <v>1154</v>
      </c>
      <c r="D705" s="55" t="s">
        <v>1155</v>
      </c>
      <c r="E705" s="55" t="s">
        <v>667</v>
      </c>
      <c r="F705" s="55">
        <f t="shared" si="126"/>
        <v>0</v>
      </c>
      <c r="G705" s="37">
        <f t="shared" si="126"/>
        <v>13.3</v>
      </c>
      <c r="H705" s="37">
        <f t="shared" si="126"/>
        <v>13.3</v>
      </c>
      <c r="I705" s="33">
        <f t="shared" si="113"/>
        <v>100</v>
      </c>
      <c r="J705" s="45"/>
    </row>
    <row r="706" spans="1:10" s="17" customFormat="1" ht="12.75">
      <c r="A706" s="6" t="s">
        <v>681</v>
      </c>
      <c r="B706" s="51" t="s">
        <v>669</v>
      </c>
      <c r="C706" s="55" t="s">
        <v>1154</v>
      </c>
      <c r="D706" s="55" t="s">
        <v>1155</v>
      </c>
      <c r="E706" s="55" t="s">
        <v>668</v>
      </c>
      <c r="F706" s="55" t="s">
        <v>1476</v>
      </c>
      <c r="G706" s="37">
        <v>13.3</v>
      </c>
      <c r="H706" s="37">
        <v>13.3</v>
      </c>
      <c r="I706" s="33">
        <f t="shared" si="113"/>
        <v>100</v>
      </c>
      <c r="J706" s="45"/>
    </row>
    <row r="707" spans="1:10" s="17" customFormat="1" ht="12.75">
      <c r="A707" s="6" t="s">
        <v>1211</v>
      </c>
      <c r="B707" s="62" t="s">
        <v>581</v>
      </c>
      <c r="C707" s="63" t="s">
        <v>582</v>
      </c>
      <c r="D707" s="63" t="s">
        <v>666</v>
      </c>
      <c r="E707" s="63" t="s">
        <v>666</v>
      </c>
      <c r="F707" s="63" t="str">
        <f aca="true" t="shared" si="127" ref="F707:H712">F708</f>
        <v>160,0</v>
      </c>
      <c r="G707" s="64">
        <f t="shared" si="127"/>
        <v>160</v>
      </c>
      <c r="H707" s="30">
        <f t="shared" si="127"/>
        <v>160</v>
      </c>
      <c r="I707" s="33">
        <f t="shared" si="113"/>
        <v>100</v>
      </c>
      <c r="J707" s="41"/>
    </row>
    <row r="708" spans="1:10" s="17" customFormat="1" ht="12.75">
      <c r="A708" s="6" t="s">
        <v>1212</v>
      </c>
      <c r="B708" s="57" t="s">
        <v>583</v>
      </c>
      <c r="C708" s="55" t="s">
        <v>584</v>
      </c>
      <c r="D708" s="55" t="s">
        <v>666</v>
      </c>
      <c r="E708" s="55" t="s">
        <v>666</v>
      </c>
      <c r="F708" s="55" t="str">
        <f t="shared" si="127"/>
        <v>160,0</v>
      </c>
      <c r="G708" s="52">
        <f t="shared" si="127"/>
        <v>160</v>
      </c>
      <c r="H708" s="25">
        <f t="shared" si="127"/>
        <v>160</v>
      </c>
      <c r="I708" s="33">
        <f t="shared" si="113"/>
        <v>100</v>
      </c>
      <c r="J708" s="41"/>
    </row>
    <row r="709" spans="1:10" s="17" customFormat="1" ht="25.5">
      <c r="A709" s="6" t="s">
        <v>1213</v>
      </c>
      <c r="B709" s="54" t="s">
        <v>1</v>
      </c>
      <c r="C709" s="55" t="s">
        <v>584</v>
      </c>
      <c r="D709" s="56" t="s">
        <v>743</v>
      </c>
      <c r="E709" s="55"/>
      <c r="F709" s="55" t="str">
        <f t="shared" si="127"/>
        <v>160,0</v>
      </c>
      <c r="G709" s="52">
        <f t="shared" si="127"/>
        <v>160</v>
      </c>
      <c r="H709" s="25">
        <f t="shared" si="127"/>
        <v>160</v>
      </c>
      <c r="I709" s="33">
        <f t="shared" si="113"/>
        <v>100</v>
      </c>
      <c r="J709" s="3"/>
    </row>
    <row r="710" spans="1:10" s="17" customFormat="1" ht="25.5">
      <c r="A710" s="6" t="s">
        <v>1214</v>
      </c>
      <c r="B710" s="54" t="s">
        <v>27</v>
      </c>
      <c r="C710" s="55" t="s">
        <v>584</v>
      </c>
      <c r="D710" s="56" t="s">
        <v>784</v>
      </c>
      <c r="E710" s="55"/>
      <c r="F710" s="55" t="str">
        <f t="shared" si="127"/>
        <v>160,0</v>
      </c>
      <c r="G710" s="52">
        <f t="shared" si="127"/>
        <v>160</v>
      </c>
      <c r="H710" s="25">
        <f t="shared" si="127"/>
        <v>160</v>
      </c>
      <c r="I710" s="33">
        <f t="shared" si="113"/>
        <v>100</v>
      </c>
      <c r="J710" s="3"/>
    </row>
    <row r="711" spans="1:10" s="17" customFormat="1" ht="127.5">
      <c r="A711" s="6" t="s">
        <v>1215</v>
      </c>
      <c r="B711" s="51" t="s">
        <v>585</v>
      </c>
      <c r="C711" s="55" t="s">
        <v>584</v>
      </c>
      <c r="D711" s="56" t="s">
        <v>881</v>
      </c>
      <c r="E711" s="55"/>
      <c r="F711" s="55" t="str">
        <f t="shared" si="127"/>
        <v>160,0</v>
      </c>
      <c r="G711" s="52">
        <f t="shared" si="127"/>
        <v>160</v>
      </c>
      <c r="H711" s="25">
        <f t="shared" si="127"/>
        <v>160</v>
      </c>
      <c r="I711" s="33">
        <f t="shared" si="113"/>
        <v>100</v>
      </c>
      <c r="J711" s="3"/>
    </row>
    <row r="712" spans="1:10" s="17" customFormat="1" ht="12.75">
      <c r="A712" s="6" t="s">
        <v>1216</v>
      </c>
      <c r="B712" s="57" t="s">
        <v>646</v>
      </c>
      <c r="C712" s="55" t="s">
        <v>584</v>
      </c>
      <c r="D712" s="56" t="s">
        <v>881</v>
      </c>
      <c r="E712" s="55" t="s">
        <v>654</v>
      </c>
      <c r="F712" s="55" t="str">
        <f t="shared" si="127"/>
        <v>160,0</v>
      </c>
      <c r="G712" s="52">
        <f t="shared" si="127"/>
        <v>160</v>
      </c>
      <c r="H712" s="25">
        <f t="shared" si="127"/>
        <v>160</v>
      </c>
      <c r="I712" s="33">
        <f aca="true" t="shared" si="128" ref="I712:I775">H712/G712*100</f>
        <v>100</v>
      </c>
      <c r="J712" s="3"/>
    </row>
    <row r="713" spans="1:10" s="17" customFormat="1" ht="12.75">
      <c r="A713" s="6" t="s">
        <v>1217</v>
      </c>
      <c r="B713" s="51" t="s">
        <v>586</v>
      </c>
      <c r="C713" s="55" t="s">
        <v>584</v>
      </c>
      <c r="D713" s="56" t="s">
        <v>881</v>
      </c>
      <c r="E713" s="55" t="s">
        <v>587</v>
      </c>
      <c r="F713" s="55" t="s">
        <v>1559</v>
      </c>
      <c r="G713" s="50">
        <v>160</v>
      </c>
      <c r="H713" s="28">
        <v>160</v>
      </c>
      <c r="I713" s="33">
        <f t="shared" si="128"/>
        <v>100</v>
      </c>
      <c r="J713" s="3"/>
    </row>
    <row r="714" spans="1:10" s="17" customFormat="1" ht="12.75">
      <c r="A714" s="6" t="s">
        <v>1218</v>
      </c>
      <c r="B714" s="62" t="s">
        <v>647</v>
      </c>
      <c r="C714" s="63" t="s">
        <v>638</v>
      </c>
      <c r="D714" s="63" t="s">
        <v>666</v>
      </c>
      <c r="E714" s="63" t="s">
        <v>666</v>
      </c>
      <c r="F714" s="63">
        <f>F715+F721+F731+F779+F794</f>
        <v>30901.199999999997</v>
      </c>
      <c r="G714" s="64">
        <f>G715+G721+G731+G779+G794</f>
        <v>32255.9</v>
      </c>
      <c r="H714" s="29">
        <f>H715+H721+H731+H779+H794</f>
        <v>27396.399999999994</v>
      </c>
      <c r="I714" s="33">
        <f t="shared" si="128"/>
        <v>84.9345391075741</v>
      </c>
      <c r="J714" s="3"/>
    </row>
    <row r="715" spans="1:10" s="17" customFormat="1" ht="12.75">
      <c r="A715" s="6" t="s">
        <v>1219</v>
      </c>
      <c r="B715" s="57" t="s">
        <v>588</v>
      </c>
      <c r="C715" s="55" t="s">
        <v>589</v>
      </c>
      <c r="D715" s="55" t="s">
        <v>666</v>
      </c>
      <c r="E715" s="55" t="s">
        <v>666</v>
      </c>
      <c r="F715" s="55" t="str">
        <f aca="true" t="shared" si="129" ref="F715:H719">F716</f>
        <v>960,0</v>
      </c>
      <c r="G715" s="52">
        <f t="shared" si="129"/>
        <v>660</v>
      </c>
      <c r="H715" s="26">
        <f t="shared" si="129"/>
        <v>659.9</v>
      </c>
      <c r="I715" s="33">
        <f t="shared" si="128"/>
        <v>99.98484848484847</v>
      </c>
      <c r="J715" s="3"/>
    </row>
    <row r="716" spans="1:10" s="17" customFormat="1" ht="25.5">
      <c r="A716" s="6" t="s">
        <v>1220</v>
      </c>
      <c r="B716" s="54" t="s">
        <v>590</v>
      </c>
      <c r="C716" s="55" t="s">
        <v>589</v>
      </c>
      <c r="D716" s="55" t="s">
        <v>933</v>
      </c>
      <c r="E716" s="55"/>
      <c r="F716" s="55" t="str">
        <f t="shared" si="129"/>
        <v>960,0</v>
      </c>
      <c r="G716" s="52">
        <f t="shared" si="129"/>
        <v>660</v>
      </c>
      <c r="H716" s="26">
        <f t="shared" si="129"/>
        <v>659.9</v>
      </c>
      <c r="I716" s="33">
        <f t="shared" si="128"/>
        <v>99.98484848484847</v>
      </c>
      <c r="J716" s="3"/>
    </row>
    <row r="717" spans="1:10" s="17" customFormat="1" ht="25.5">
      <c r="A717" s="6" t="s">
        <v>1221</v>
      </c>
      <c r="B717" s="54" t="s">
        <v>591</v>
      </c>
      <c r="C717" s="55" t="s">
        <v>589</v>
      </c>
      <c r="D717" s="55" t="s">
        <v>934</v>
      </c>
      <c r="E717" s="55"/>
      <c r="F717" s="55" t="str">
        <f t="shared" si="129"/>
        <v>960,0</v>
      </c>
      <c r="G717" s="52">
        <f t="shared" si="129"/>
        <v>660</v>
      </c>
      <c r="H717" s="25">
        <f t="shared" si="129"/>
        <v>659.9</v>
      </c>
      <c r="I717" s="33">
        <f t="shared" si="128"/>
        <v>99.98484848484847</v>
      </c>
      <c r="J717" s="3"/>
    </row>
    <row r="718" spans="1:10" s="17" customFormat="1" ht="76.5">
      <c r="A718" s="6" t="s">
        <v>1222</v>
      </c>
      <c r="B718" s="58" t="s">
        <v>592</v>
      </c>
      <c r="C718" s="55" t="s">
        <v>589</v>
      </c>
      <c r="D718" s="55" t="s">
        <v>935</v>
      </c>
      <c r="E718" s="55"/>
      <c r="F718" s="55" t="str">
        <f t="shared" si="129"/>
        <v>960,0</v>
      </c>
      <c r="G718" s="52">
        <f t="shared" si="129"/>
        <v>660</v>
      </c>
      <c r="H718" s="25">
        <f t="shared" si="129"/>
        <v>659.9</v>
      </c>
      <c r="I718" s="33">
        <f t="shared" si="128"/>
        <v>99.98484848484847</v>
      </c>
      <c r="J718" s="3"/>
    </row>
    <row r="719" spans="1:10" s="17" customFormat="1" ht="12.75">
      <c r="A719" s="6" t="s">
        <v>1223</v>
      </c>
      <c r="B719" s="57" t="s">
        <v>593</v>
      </c>
      <c r="C719" s="55" t="s">
        <v>589</v>
      </c>
      <c r="D719" s="55" t="s">
        <v>935</v>
      </c>
      <c r="E719" s="55" t="s">
        <v>594</v>
      </c>
      <c r="F719" s="55" t="str">
        <f t="shared" si="129"/>
        <v>960,0</v>
      </c>
      <c r="G719" s="52">
        <f t="shared" si="129"/>
        <v>660</v>
      </c>
      <c r="H719" s="25">
        <f t="shared" si="129"/>
        <v>659.9</v>
      </c>
      <c r="I719" s="33">
        <f t="shared" si="128"/>
        <v>99.98484848484847</v>
      </c>
      <c r="J719" s="3"/>
    </row>
    <row r="720" spans="1:10" s="17" customFormat="1" ht="12.75">
      <c r="A720" s="6" t="s">
        <v>1224</v>
      </c>
      <c r="B720" s="57" t="s">
        <v>595</v>
      </c>
      <c r="C720" s="55" t="s">
        <v>589</v>
      </c>
      <c r="D720" s="55" t="s">
        <v>935</v>
      </c>
      <c r="E720" s="55" t="s">
        <v>596</v>
      </c>
      <c r="F720" s="55" t="s">
        <v>1560</v>
      </c>
      <c r="G720" s="50">
        <v>660</v>
      </c>
      <c r="H720" s="28">
        <v>659.9</v>
      </c>
      <c r="I720" s="33">
        <f t="shared" si="128"/>
        <v>99.98484848484847</v>
      </c>
      <c r="J720" s="3"/>
    </row>
    <row r="721" spans="1:10" s="17" customFormat="1" ht="12.75">
      <c r="A721" s="6" t="s">
        <v>1225</v>
      </c>
      <c r="B721" s="57" t="s">
        <v>597</v>
      </c>
      <c r="C721" s="55" t="s">
        <v>598</v>
      </c>
      <c r="D721" s="55" t="s">
        <v>666</v>
      </c>
      <c r="E721" s="55" t="s">
        <v>666</v>
      </c>
      <c r="F721" s="55">
        <f>F722</f>
        <v>15374.5</v>
      </c>
      <c r="G721" s="52">
        <f>G722</f>
        <v>15154.5</v>
      </c>
      <c r="H721" s="26">
        <f>H722</f>
        <v>15154.5</v>
      </c>
      <c r="I721" s="33">
        <f t="shared" si="128"/>
        <v>100</v>
      </c>
      <c r="J721" s="3"/>
    </row>
    <row r="722" spans="1:10" s="17" customFormat="1" ht="25.5">
      <c r="A722" s="6" t="s">
        <v>1226</v>
      </c>
      <c r="B722" s="54" t="s">
        <v>590</v>
      </c>
      <c r="C722" s="55" t="s">
        <v>598</v>
      </c>
      <c r="D722" s="55" t="s">
        <v>933</v>
      </c>
      <c r="E722" s="55"/>
      <c r="F722" s="55">
        <f>F723+F727</f>
        <v>15374.5</v>
      </c>
      <c r="G722" s="52">
        <f>G723+G727</f>
        <v>15154.5</v>
      </c>
      <c r="H722" s="26">
        <f>H723+H727</f>
        <v>15154.5</v>
      </c>
      <c r="I722" s="33">
        <f t="shared" si="128"/>
        <v>100</v>
      </c>
      <c r="J722" s="3"/>
    </row>
    <row r="723" spans="1:10" s="17" customFormat="1" ht="25.5">
      <c r="A723" s="6" t="s">
        <v>1227</v>
      </c>
      <c r="B723" s="54" t="s">
        <v>699</v>
      </c>
      <c r="C723" s="55" t="s">
        <v>598</v>
      </c>
      <c r="D723" s="55" t="s">
        <v>934</v>
      </c>
      <c r="E723" s="55"/>
      <c r="F723" s="55">
        <f aca="true" t="shared" si="130" ref="F723:G725">F724</f>
        <v>160.8</v>
      </c>
      <c r="G723" s="52">
        <f t="shared" si="130"/>
        <v>160.8</v>
      </c>
      <c r="H723" s="25">
        <f>H725</f>
        <v>160.8</v>
      </c>
      <c r="I723" s="33">
        <f t="shared" si="128"/>
        <v>100</v>
      </c>
      <c r="J723" s="3"/>
    </row>
    <row r="724" spans="1:10" s="17" customFormat="1" ht="89.25">
      <c r="A724" s="6" t="s">
        <v>1228</v>
      </c>
      <c r="B724" s="75" t="s">
        <v>701</v>
      </c>
      <c r="C724" s="55" t="s">
        <v>598</v>
      </c>
      <c r="D724" s="55" t="s">
        <v>936</v>
      </c>
      <c r="E724" s="55"/>
      <c r="F724" s="55">
        <f t="shared" si="130"/>
        <v>160.8</v>
      </c>
      <c r="G724" s="52">
        <f t="shared" si="130"/>
        <v>160.8</v>
      </c>
      <c r="H724" s="26">
        <f>H725</f>
        <v>160.8</v>
      </c>
      <c r="I724" s="33">
        <f t="shared" si="128"/>
        <v>100</v>
      </c>
      <c r="J724" s="3"/>
    </row>
    <row r="725" spans="1:10" s="17" customFormat="1" ht="25.5">
      <c r="A725" s="6" t="s">
        <v>1229</v>
      </c>
      <c r="B725" s="51" t="s">
        <v>65</v>
      </c>
      <c r="C725" s="55" t="s">
        <v>598</v>
      </c>
      <c r="D725" s="55" t="s">
        <v>936</v>
      </c>
      <c r="E725" s="55" t="s">
        <v>667</v>
      </c>
      <c r="F725" s="55">
        <f t="shared" si="130"/>
        <v>160.8</v>
      </c>
      <c r="G725" s="52">
        <f t="shared" si="130"/>
        <v>160.8</v>
      </c>
      <c r="H725" s="25">
        <f>H726</f>
        <v>160.8</v>
      </c>
      <c r="I725" s="33">
        <f t="shared" si="128"/>
        <v>100</v>
      </c>
      <c r="J725" s="3"/>
    </row>
    <row r="726" spans="1:10" s="17" customFormat="1" ht="12.75">
      <c r="A726" s="6" t="s">
        <v>1230</v>
      </c>
      <c r="B726" s="51" t="s">
        <v>669</v>
      </c>
      <c r="C726" s="55" t="s">
        <v>598</v>
      </c>
      <c r="D726" s="55" t="s">
        <v>936</v>
      </c>
      <c r="E726" s="55" t="s">
        <v>668</v>
      </c>
      <c r="F726" s="55">
        <v>160.8</v>
      </c>
      <c r="G726" s="52">
        <v>160.8</v>
      </c>
      <c r="H726" s="26">
        <v>160.8</v>
      </c>
      <c r="I726" s="33">
        <f t="shared" si="128"/>
        <v>100</v>
      </c>
      <c r="J726" s="3"/>
    </row>
    <row r="727" spans="1:10" s="17" customFormat="1" ht="25.5">
      <c r="A727" s="6" t="s">
        <v>1231</v>
      </c>
      <c r="B727" s="54" t="s">
        <v>599</v>
      </c>
      <c r="C727" s="55" t="s">
        <v>598</v>
      </c>
      <c r="D727" s="55" t="s">
        <v>937</v>
      </c>
      <c r="E727" s="55"/>
      <c r="F727" s="55" t="str">
        <f aca="true" t="shared" si="131" ref="F727:H729">F728</f>
        <v>15213,7</v>
      </c>
      <c r="G727" s="52">
        <f t="shared" si="131"/>
        <v>14993.7</v>
      </c>
      <c r="H727" s="25">
        <f t="shared" si="131"/>
        <v>14993.7</v>
      </c>
      <c r="I727" s="33">
        <f t="shared" si="128"/>
        <v>100</v>
      </c>
      <c r="J727" s="3"/>
    </row>
    <row r="728" spans="1:10" s="17" customFormat="1" ht="102">
      <c r="A728" s="6" t="s">
        <v>1232</v>
      </c>
      <c r="B728" s="51" t="s">
        <v>38</v>
      </c>
      <c r="C728" s="55" t="s">
        <v>598</v>
      </c>
      <c r="D728" s="55" t="s">
        <v>938</v>
      </c>
      <c r="E728" s="55"/>
      <c r="F728" s="55" t="str">
        <f t="shared" si="131"/>
        <v>15213,7</v>
      </c>
      <c r="G728" s="52">
        <f t="shared" si="131"/>
        <v>14993.7</v>
      </c>
      <c r="H728" s="25">
        <f t="shared" si="131"/>
        <v>14993.7</v>
      </c>
      <c r="I728" s="33">
        <f t="shared" si="128"/>
        <v>100</v>
      </c>
      <c r="J728" s="3"/>
    </row>
    <row r="729" spans="1:10" s="17" customFormat="1" ht="25.5">
      <c r="A729" s="6" t="s">
        <v>1233</v>
      </c>
      <c r="B729" s="51" t="s">
        <v>65</v>
      </c>
      <c r="C729" s="55" t="s">
        <v>598</v>
      </c>
      <c r="D729" s="55" t="s">
        <v>938</v>
      </c>
      <c r="E729" s="55" t="s">
        <v>667</v>
      </c>
      <c r="F729" s="55" t="str">
        <f t="shared" si="131"/>
        <v>15213,7</v>
      </c>
      <c r="G729" s="52">
        <f t="shared" si="131"/>
        <v>14993.7</v>
      </c>
      <c r="H729" s="25">
        <f t="shared" si="131"/>
        <v>14993.7</v>
      </c>
      <c r="I729" s="33">
        <f t="shared" si="128"/>
        <v>100</v>
      </c>
      <c r="J729" s="3"/>
    </row>
    <row r="730" spans="1:10" s="17" customFormat="1" ht="12.75">
      <c r="A730" s="6" t="s">
        <v>1234</v>
      </c>
      <c r="B730" s="51" t="s">
        <v>669</v>
      </c>
      <c r="C730" s="55" t="s">
        <v>598</v>
      </c>
      <c r="D730" s="55" t="s">
        <v>938</v>
      </c>
      <c r="E730" s="55" t="s">
        <v>668</v>
      </c>
      <c r="F730" s="55" t="s">
        <v>1561</v>
      </c>
      <c r="G730" s="50">
        <v>14993.7</v>
      </c>
      <c r="H730" s="28">
        <v>14993.7</v>
      </c>
      <c r="I730" s="33">
        <f t="shared" si="128"/>
        <v>100</v>
      </c>
      <c r="J730" s="3"/>
    </row>
    <row r="731" spans="1:10" s="17" customFormat="1" ht="12.75">
      <c r="A731" s="6" t="s">
        <v>1235</v>
      </c>
      <c r="B731" s="57" t="s">
        <v>39</v>
      </c>
      <c r="C731" s="55" t="s">
        <v>40</v>
      </c>
      <c r="D731" s="55"/>
      <c r="E731" s="55"/>
      <c r="F731" s="55">
        <f>F732+F763+F748+F774</f>
        <v>6795.499999999999</v>
      </c>
      <c r="G731" s="50">
        <f>G732+G763+G748+G774</f>
        <v>8670.2</v>
      </c>
      <c r="H731" s="27">
        <f>H732+H763+H748+H774</f>
        <v>6951.299999999999</v>
      </c>
      <c r="I731" s="33">
        <f t="shared" si="128"/>
        <v>80.17462111600653</v>
      </c>
      <c r="J731" s="3"/>
    </row>
    <row r="732" spans="1:10" s="17" customFormat="1" ht="25.5">
      <c r="A732" s="6" t="s">
        <v>1236</v>
      </c>
      <c r="B732" s="54" t="s">
        <v>63</v>
      </c>
      <c r="C732" s="55" t="s">
        <v>40</v>
      </c>
      <c r="D732" s="55" t="s">
        <v>843</v>
      </c>
      <c r="E732" s="55"/>
      <c r="F732" s="55">
        <f>F733+F744</f>
        <v>4991.099999999999</v>
      </c>
      <c r="G732" s="50">
        <f>G733+G744</f>
        <v>4556.8</v>
      </c>
      <c r="H732" s="27">
        <f>H733+H744</f>
        <v>3844.8999999999996</v>
      </c>
      <c r="I732" s="33">
        <f t="shared" si="128"/>
        <v>84.3771945224719</v>
      </c>
      <c r="J732" s="3"/>
    </row>
    <row r="733" spans="1:10" s="17" customFormat="1" ht="25.5">
      <c r="A733" s="6" t="s">
        <v>1237</v>
      </c>
      <c r="B733" s="54" t="s">
        <v>64</v>
      </c>
      <c r="C733" s="55" t="s">
        <v>40</v>
      </c>
      <c r="D733" s="55" t="s">
        <v>903</v>
      </c>
      <c r="E733" s="55"/>
      <c r="F733" s="55">
        <f>F734+F737</f>
        <v>4841.099999999999</v>
      </c>
      <c r="G733" s="52">
        <f>G734+G737</f>
        <v>4406.8</v>
      </c>
      <c r="H733" s="25">
        <f>H734+H737</f>
        <v>3844.8999999999996</v>
      </c>
      <c r="I733" s="33">
        <f t="shared" si="128"/>
        <v>87.24925115730234</v>
      </c>
      <c r="J733" s="3"/>
    </row>
    <row r="734" spans="1:10" s="17" customFormat="1" ht="127.5">
      <c r="A734" s="6" t="s">
        <v>1349</v>
      </c>
      <c r="B734" s="51" t="s">
        <v>41</v>
      </c>
      <c r="C734" s="55" t="s">
        <v>40</v>
      </c>
      <c r="D734" s="55" t="s">
        <v>939</v>
      </c>
      <c r="E734" s="55"/>
      <c r="F734" s="55">
        <f aca="true" t="shared" si="132" ref="F734:H735">F735</f>
        <v>25.2</v>
      </c>
      <c r="G734" s="52">
        <f t="shared" si="132"/>
        <v>25.2</v>
      </c>
      <c r="H734" s="26">
        <f t="shared" si="132"/>
        <v>25.2</v>
      </c>
      <c r="I734" s="33">
        <f t="shared" si="128"/>
        <v>100</v>
      </c>
      <c r="J734" s="3"/>
    </row>
    <row r="735" spans="1:10" s="17" customFormat="1" ht="25.5">
      <c r="A735" s="6" t="s">
        <v>1350</v>
      </c>
      <c r="B735" s="51" t="s">
        <v>65</v>
      </c>
      <c r="C735" s="55" t="s">
        <v>40</v>
      </c>
      <c r="D735" s="55" t="s">
        <v>939</v>
      </c>
      <c r="E735" s="55" t="s">
        <v>667</v>
      </c>
      <c r="F735" s="55">
        <f t="shared" si="132"/>
        <v>25.2</v>
      </c>
      <c r="G735" s="52">
        <f t="shared" si="132"/>
        <v>25.2</v>
      </c>
      <c r="H735" s="25">
        <f t="shared" si="132"/>
        <v>25.2</v>
      </c>
      <c r="I735" s="33">
        <f t="shared" si="128"/>
        <v>100</v>
      </c>
      <c r="J735" s="3"/>
    </row>
    <row r="736" spans="1:10" s="17" customFormat="1" ht="12.75">
      <c r="A736" s="6" t="s">
        <v>680</v>
      </c>
      <c r="B736" s="51" t="s">
        <v>669</v>
      </c>
      <c r="C736" s="55" t="s">
        <v>40</v>
      </c>
      <c r="D736" s="55" t="s">
        <v>939</v>
      </c>
      <c r="E736" s="55" t="s">
        <v>668</v>
      </c>
      <c r="F736" s="55">
        <v>25.2</v>
      </c>
      <c r="G736" s="50">
        <v>25.2</v>
      </c>
      <c r="H736" s="28">
        <v>25.2</v>
      </c>
      <c r="I736" s="33">
        <f t="shared" si="128"/>
        <v>100</v>
      </c>
      <c r="J736" s="3"/>
    </row>
    <row r="737" spans="1:10" s="17" customFormat="1" ht="89.25">
      <c r="A737" s="6" t="s">
        <v>1351</v>
      </c>
      <c r="B737" s="51" t="s">
        <v>202</v>
      </c>
      <c r="C737" s="55" t="s">
        <v>40</v>
      </c>
      <c r="D737" s="55" t="s">
        <v>940</v>
      </c>
      <c r="E737" s="55"/>
      <c r="F737" s="55">
        <f>F738+F742+F740</f>
        <v>4815.9</v>
      </c>
      <c r="G737" s="52">
        <f>G738+G742+G740</f>
        <v>4381.6</v>
      </c>
      <c r="H737" s="26">
        <f>H738+H742+H740</f>
        <v>3819.7</v>
      </c>
      <c r="I737" s="33">
        <f t="shared" si="128"/>
        <v>87.17591747306919</v>
      </c>
      <c r="J737" s="3"/>
    </row>
    <row r="738" spans="1:10" s="17" customFormat="1" ht="25.5">
      <c r="A738" s="6" t="s">
        <v>1352</v>
      </c>
      <c r="B738" s="51" t="s">
        <v>651</v>
      </c>
      <c r="C738" s="55" t="s">
        <v>40</v>
      </c>
      <c r="D738" s="55" t="s">
        <v>940</v>
      </c>
      <c r="E738" s="55" t="s">
        <v>642</v>
      </c>
      <c r="F738" s="55" t="str">
        <f>F739</f>
        <v>2612,9</v>
      </c>
      <c r="G738" s="52">
        <f>G739</f>
        <v>2251.6</v>
      </c>
      <c r="H738" s="25">
        <f>H739</f>
        <v>1996.8</v>
      </c>
      <c r="I738" s="33">
        <f t="shared" si="128"/>
        <v>88.68360277136259</v>
      </c>
      <c r="J738" s="3"/>
    </row>
    <row r="739" spans="1:10" s="17" customFormat="1" ht="25.5">
      <c r="A739" s="6" t="s">
        <v>1353</v>
      </c>
      <c r="B739" s="51" t="s">
        <v>652</v>
      </c>
      <c r="C739" s="55" t="s">
        <v>40</v>
      </c>
      <c r="D739" s="55" t="s">
        <v>940</v>
      </c>
      <c r="E739" s="55" t="s">
        <v>635</v>
      </c>
      <c r="F739" s="55" t="s">
        <v>1562</v>
      </c>
      <c r="G739" s="50">
        <v>2251.6</v>
      </c>
      <c r="H739" s="27">
        <v>1996.8</v>
      </c>
      <c r="I739" s="33">
        <f t="shared" si="128"/>
        <v>88.68360277136259</v>
      </c>
      <c r="J739" s="3"/>
    </row>
    <row r="740" spans="1:10" s="17" customFormat="1" ht="12.75">
      <c r="A740" s="6" t="s">
        <v>1354</v>
      </c>
      <c r="B740" s="57" t="s">
        <v>593</v>
      </c>
      <c r="C740" s="55" t="s">
        <v>40</v>
      </c>
      <c r="D740" s="55" t="s">
        <v>940</v>
      </c>
      <c r="E740" s="55" t="s">
        <v>594</v>
      </c>
      <c r="F740" s="55" t="str">
        <f>F741</f>
        <v>154,0</v>
      </c>
      <c r="G740" s="52">
        <f>G741</f>
        <v>154</v>
      </c>
      <c r="H740" s="26">
        <f>H741</f>
        <v>55.2</v>
      </c>
      <c r="I740" s="33">
        <f t="shared" si="128"/>
        <v>35.84415584415584</v>
      </c>
      <c r="J740" s="3"/>
    </row>
    <row r="741" spans="1:10" s="17" customFormat="1" ht="25.5">
      <c r="A741" s="6" t="s">
        <v>1355</v>
      </c>
      <c r="B741" s="57" t="s">
        <v>42</v>
      </c>
      <c r="C741" s="55" t="s">
        <v>40</v>
      </c>
      <c r="D741" s="55" t="s">
        <v>940</v>
      </c>
      <c r="E741" s="55" t="s">
        <v>43</v>
      </c>
      <c r="F741" s="55" t="s">
        <v>1563</v>
      </c>
      <c r="G741" s="50">
        <v>154</v>
      </c>
      <c r="H741" s="28">
        <v>55.2</v>
      </c>
      <c r="I741" s="33">
        <f t="shared" si="128"/>
        <v>35.84415584415584</v>
      </c>
      <c r="J741" s="3"/>
    </row>
    <row r="742" spans="1:10" s="17" customFormat="1" ht="25.5">
      <c r="A742" s="6" t="s">
        <v>1356</v>
      </c>
      <c r="B742" s="51" t="s">
        <v>65</v>
      </c>
      <c r="C742" s="55" t="s">
        <v>40</v>
      </c>
      <c r="D742" s="55" t="s">
        <v>940</v>
      </c>
      <c r="E742" s="55" t="s">
        <v>667</v>
      </c>
      <c r="F742" s="55" t="str">
        <f>F743</f>
        <v>2049,0</v>
      </c>
      <c r="G742" s="52">
        <f>G743</f>
        <v>1976</v>
      </c>
      <c r="H742" s="25">
        <f>H743</f>
        <v>1767.7</v>
      </c>
      <c r="I742" s="33">
        <f t="shared" si="128"/>
        <v>89.45850202429149</v>
      </c>
      <c r="J742" s="3"/>
    </row>
    <row r="743" spans="1:10" s="17" customFormat="1" ht="12.75">
      <c r="A743" s="6" t="s">
        <v>1357</v>
      </c>
      <c r="B743" s="51" t="s">
        <v>669</v>
      </c>
      <c r="C743" s="55" t="s">
        <v>40</v>
      </c>
      <c r="D743" s="55" t="s">
        <v>940</v>
      </c>
      <c r="E743" s="55" t="s">
        <v>668</v>
      </c>
      <c r="F743" s="55" t="s">
        <v>1564</v>
      </c>
      <c r="G743" s="50">
        <v>1976</v>
      </c>
      <c r="H743" s="28">
        <v>1767.7</v>
      </c>
      <c r="I743" s="33">
        <f t="shared" si="128"/>
        <v>89.45850202429149</v>
      </c>
      <c r="J743" s="3"/>
    </row>
    <row r="744" spans="1:10" s="17" customFormat="1" ht="25.5">
      <c r="A744" s="6" t="s">
        <v>1358</v>
      </c>
      <c r="B744" s="54" t="s">
        <v>23</v>
      </c>
      <c r="C744" s="55" t="s">
        <v>40</v>
      </c>
      <c r="D744" s="55" t="s">
        <v>888</v>
      </c>
      <c r="E744" s="55"/>
      <c r="F744" s="55" t="str">
        <f aca="true" t="shared" si="133" ref="F744:H746">F745</f>
        <v>150,0</v>
      </c>
      <c r="G744" s="50">
        <f t="shared" si="133"/>
        <v>150</v>
      </c>
      <c r="H744" s="28">
        <f t="shared" si="133"/>
        <v>0</v>
      </c>
      <c r="I744" s="33">
        <f t="shared" si="128"/>
        <v>0</v>
      </c>
      <c r="J744" s="3"/>
    </row>
    <row r="745" spans="1:10" s="17" customFormat="1" ht="63.75">
      <c r="A745" s="6" t="s">
        <v>1359</v>
      </c>
      <c r="B745" s="51" t="s">
        <v>203</v>
      </c>
      <c r="C745" s="55" t="s">
        <v>40</v>
      </c>
      <c r="D745" s="55" t="s">
        <v>941</v>
      </c>
      <c r="E745" s="55"/>
      <c r="F745" s="55" t="str">
        <f t="shared" si="133"/>
        <v>150,0</v>
      </c>
      <c r="G745" s="50">
        <f t="shared" si="133"/>
        <v>150</v>
      </c>
      <c r="H745" s="28">
        <f t="shared" si="133"/>
        <v>0</v>
      </c>
      <c r="I745" s="33">
        <f t="shared" si="128"/>
        <v>0</v>
      </c>
      <c r="J745" s="3"/>
    </row>
    <row r="746" spans="1:10" s="17" customFormat="1" ht="12.75">
      <c r="A746" s="6" t="s">
        <v>1360</v>
      </c>
      <c r="B746" s="57" t="s">
        <v>593</v>
      </c>
      <c r="C746" s="55" t="s">
        <v>40</v>
      </c>
      <c r="D746" s="55" t="s">
        <v>941</v>
      </c>
      <c r="E746" s="55" t="s">
        <v>594</v>
      </c>
      <c r="F746" s="55" t="str">
        <f t="shared" si="133"/>
        <v>150,0</v>
      </c>
      <c r="G746" s="50">
        <f t="shared" si="133"/>
        <v>150</v>
      </c>
      <c r="H746" s="28">
        <f t="shared" si="133"/>
        <v>0</v>
      </c>
      <c r="I746" s="33">
        <f t="shared" si="128"/>
        <v>0</v>
      </c>
      <c r="J746" s="3"/>
    </row>
    <row r="747" spans="1:10" s="17" customFormat="1" ht="25.5">
      <c r="A747" s="6" t="s">
        <v>1361</v>
      </c>
      <c r="B747" s="57" t="s">
        <v>42</v>
      </c>
      <c r="C747" s="55" t="s">
        <v>40</v>
      </c>
      <c r="D747" s="55" t="s">
        <v>941</v>
      </c>
      <c r="E747" s="55" t="s">
        <v>43</v>
      </c>
      <c r="F747" s="55" t="s">
        <v>1536</v>
      </c>
      <c r="G747" s="50">
        <v>150</v>
      </c>
      <c r="H747" s="28">
        <v>0</v>
      </c>
      <c r="I747" s="33">
        <f t="shared" si="128"/>
        <v>0</v>
      </c>
      <c r="J747" s="3"/>
    </row>
    <row r="748" spans="1:10" s="17" customFormat="1" ht="25.5">
      <c r="A748" s="6" t="s">
        <v>1362</v>
      </c>
      <c r="B748" s="54" t="s">
        <v>590</v>
      </c>
      <c r="C748" s="55" t="s">
        <v>40</v>
      </c>
      <c r="D748" s="55" t="s">
        <v>933</v>
      </c>
      <c r="E748" s="55"/>
      <c r="F748" s="55">
        <f>F749+F759</f>
        <v>454.4</v>
      </c>
      <c r="G748" s="52">
        <f>G749+G759</f>
        <v>415</v>
      </c>
      <c r="H748" s="26">
        <f>H749+H759</f>
        <v>158</v>
      </c>
      <c r="I748" s="33">
        <f t="shared" si="128"/>
        <v>38.0722891566265</v>
      </c>
      <c r="J748" s="3"/>
    </row>
    <row r="749" spans="1:10" s="17" customFormat="1" ht="25.5">
      <c r="A749" s="6" t="s">
        <v>1363</v>
      </c>
      <c r="B749" s="54" t="s">
        <v>591</v>
      </c>
      <c r="C749" s="55" t="s">
        <v>40</v>
      </c>
      <c r="D749" s="55" t="s">
        <v>934</v>
      </c>
      <c r="E749" s="55"/>
      <c r="F749" s="55">
        <f>F750+F753+F756</f>
        <v>400</v>
      </c>
      <c r="G749" s="52">
        <f>G750+G753+G756</f>
        <v>375</v>
      </c>
      <c r="H749" s="26">
        <f>H750+H753+H756</f>
        <v>118</v>
      </c>
      <c r="I749" s="33">
        <f t="shared" si="128"/>
        <v>31.466666666666665</v>
      </c>
      <c r="J749" s="3"/>
    </row>
    <row r="750" spans="1:10" s="17" customFormat="1" ht="76.5">
      <c r="A750" s="6" t="s">
        <v>1364</v>
      </c>
      <c r="B750" s="58" t="s">
        <v>543</v>
      </c>
      <c r="C750" s="55" t="s">
        <v>40</v>
      </c>
      <c r="D750" s="55" t="s">
        <v>942</v>
      </c>
      <c r="E750" s="55"/>
      <c r="F750" s="55" t="str">
        <f aca="true" t="shared" si="134" ref="F750:H751">F751</f>
        <v>25,0</v>
      </c>
      <c r="G750" s="52">
        <f t="shared" si="134"/>
        <v>0</v>
      </c>
      <c r="H750" s="25">
        <f t="shared" si="134"/>
        <v>0</v>
      </c>
      <c r="I750" s="33">
        <v>0</v>
      </c>
      <c r="J750" s="3"/>
    </row>
    <row r="751" spans="1:10" s="17" customFormat="1" ht="12.75">
      <c r="A751" s="6" t="s">
        <v>1365</v>
      </c>
      <c r="B751" s="57" t="s">
        <v>593</v>
      </c>
      <c r="C751" s="55" t="s">
        <v>40</v>
      </c>
      <c r="D751" s="55" t="s">
        <v>942</v>
      </c>
      <c r="E751" s="55" t="s">
        <v>594</v>
      </c>
      <c r="F751" s="55" t="str">
        <f t="shared" si="134"/>
        <v>25,0</v>
      </c>
      <c r="G751" s="52">
        <f t="shared" si="134"/>
        <v>0</v>
      </c>
      <c r="H751" s="25">
        <f t="shared" si="134"/>
        <v>0</v>
      </c>
      <c r="I751" s="33">
        <v>0</v>
      </c>
      <c r="J751" s="3"/>
    </row>
    <row r="752" spans="1:10" s="17" customFormat="1" ht="25.5">
      <c r="A752" s="6" t="s">
        <v>1366</v>
      </c>
      <c r="B752" s="57" t="s">
        <v>42</v>
      </c>
      <c r="C752" s="55" t="s">
        <v>40</v>
      </c>
      <c r="D752" s="55" t="s">
        <v>942</v>
      </c>
      <c r="E752" s="55" t="s">
        <v>43</v>
      </c>
      <c r="F752" s="55" t="s">
        <v>1537</v>
      </c>
      <c r="G752" s="50">
        <v>0</v>
      </c>
      <c r="H752" s="28">
        <v>0</v>
      </c>
      <c r="I752" s="33">
        <v>0</v>
      </c>
      <c r="J752" s="3"/>
    </row>
    <row r="753" spans="1:10" s="17" customFormat="1" ht="63.75">
      <c r="A753" s="6" t="s">
        <v>1367</v>
      </c>
      <c r="B753" s="58" t="s">
        <v>544</v>
      </c>
      <c r="C753" s="55" t="s">
        <v>40</v>
      </c>
      <c r="D753" s="55" t="s">
        <v>943</v>
      </c>
      <c r="E753" s="55"/>
      <c r="F753" s="55" t="str">
        <f aca="true" t="shared" si="135" ref="F753:H754">F754</f>
        <v>350,0</v>
      </c>
      <c r="G753" s="52">
        <f t="shared" si="135"/>
        <v>350</v>
      </c>
      <c r="H753" s="25">
        <f t="shared" si="135"/>
        <v>100.5</v>
      </c>
      <c r="I753" s="33">
        <f t="shared" si="128"/>
        <v>28.714285714285715</v>
      </c>
      <c r="J753" s="3"/>
    </row>
    <row r="754" spans="1:10" s="17" customFormat="1" ht="12.75">
      <c r="A754" s="6" t="s">
        <v>1368</v>
      </c>
      <c r="B754" s="57" t="s">
        <v>593</v>
      </c>
      <c r="C754" s="55" t="s">
        <v>40</v>
      </c>
      <c r="D754" s="55" t="s">
        <v>943</v>
      </c>
      <c r="E754" s="55" t="s">
        <v>594</v>
      </c>
      <c r="F754" s="55" t="str">
        <f t="shared" si="135"/>
        <v>350,0</v>
      </c>
      <c r="G754" s="52">
        <f t="shared" si="135"/>
        <v>350</v>
      </c>
      <c r="H754" s="25">
        <f t="shared" si="135"/>
        <v>100.5</v>
      </c>
      <c r="I754" s="33">
        <f t="shared" si="128"/>
        <v>28.714285714285715</v>
      </c>
      <c r="J754" s="3"/>
    </row>
    <row r="755" spans="1:10" s="17" customFormat="1" ht="25.5">
      <c r="A755" s="6" t="s">
        <v>1369</v>
      </c>
      <c r="B755" s="57" t="s">
        <v>42</v>
      </c>
      <c r="C755" s="55" t="s">
        <v>40</v>
      </c>
      <c r="D755" s="55" t="s">
        <v>943</v>
      </c>
      <c r="E755" s="55" t="s">
        <v>43</v>
      </c>
      <c r="F755" s="55" t="s">
        <v>1502</v>
      </c>
      <c r="G755" s="50">
        <v>350</v>
      </c>
      <c r="H755" s="28">
        <v>100.5</v>
      </c>
      <c r="I755" s="33">
        <f t="shared" si="128"/>
        <v>28.714285714285715</v>
      </c>
      <c r="J755" s="3"/>
    </row>
    <row r="756" spans="1:10" s="17" customFormat="1" ht="12.75">
      <c r="A756" s="6" t="s">
        <v>1370</v>
      </c>
      <c r="B756" s="57" t="s">
        <v>12</v>
      </c>
      <c r="C756" s="55" t="s">
        <v>40</v>
      </c>
      <c r="D756" s="55" t="s">
        <v>944</v>
      </c>
      <c r="E756" s="55"/>
      <c r="F756" s="55" t="str">
        <f aca="true" t="shared" si="136" ref="F756:H757">F757</f>
        <v>25,0</v>
      </c>
      <c r="G756" s="50">
        <f t="shared" si="136"/>
        <v>25</v>
      </c>
      <c r="H756" s="28">
        <f t="shared" si="136"/>
        <v>17.5</v>
      </c>
      <c r="I756" s="33">
        <f t="shared" si="128"/>
        <v>70</v>
      </c>
      <c r="J756" s="3"/>
    </row>
    <row r="757" spans="1:10" s="17" customFormat="1" ht="12.75">
      <c r="A757" s="6" t="s">
        <v>1371</v>
      </c>
      <c r="B757" s="57" t="s">
        <v>593</v>
      </c>
      <c r="C757" s="55" t="s">
        <v>40</v>
      </c>
      <c r="D757" s="55" t="s">
        <v>944</v>
      </c>
      <c r="E757" s="55" t="s">
        <v>594</v>
      </c>
      <c r="F757" s="55" t="str">
        <f t="shared" si="136"/>
        <v>25,0</v>
      </c>
      <c r="G757" s="50">
        <f t="shared" si="136"/>
        <v>25</v>
      </c>
      <c r="H757" s="28">
        <f t="shared" si="136"/>
        <v>17.5</v>
      </c>
      <c r="I757" s="33">
        <f t="shared" si="128"/>
        <v>70</v>
      </c>
      <c r="J757" s="3"/>
    </row>
    <row r="758" spans="1:10" s="17" customFormat="1" ht="12.75">
      <c r="A758" s="6" t="s">
        <v>1372</v>
      </c>
      <c r="B758" s="57" t="s">
        <v>595</v>
      </c>
      <c r="C758" s="55" t="s">
        <v>40</v>
      </c>
      <c r="D758" s="55" t="s">
        <v>944</v>
      </c>
      <c r="E758" s="55" t="s">
        <v>596</v>
      </c>
      <c r="F758" s="55" t="s">
        <v>1537</v>
      </c>
      <c r="G758" s="50">
        <v>25</v>
      </c>
      <c r="H758" s="28">
        <v>17.5</v>
      </c>
      <c r="I758" s="33">
        <f t="shared" si="128"/>
        <v>70</v>
      </c>
      <c r="J758" s="3"/>
    </row>
    <row r="759" spans="1:10" s="17" customFormat="1" ht="12.75">
      <c r="A759" s="6" t="s">
        <v>1373</v>
      </c>
      <c r="B759" s="54" t="s">
        <v>951</v>
      </c>
      <c r="C759" s="55" t="s">
        <v>40</v>
      </c>
      <c r="D759" s="55" t="s">
        <v>953</v>
      </c>
      <c r="E759" s="55"/>
      <c r="F759" s="55" t="s">
        <v>1565</v>
      </c>
      <c r="G759" s="50">
        <f aca="true" t="shared" si="137" ref="G759:H761">SUM(G760)</f>
        <v>40</v>
      </c>
      <c r="H759" s="27">
        <f t="shared" si="137"/>
        <v>40</v>
      </c>
      <c r="I759" s="33">
        <f t="shared" si="128"/>
        <v>100</v>
      </c>
      <c r="J759" s="3"/>
    </row>
    <row r="760" spans="1:10" s="17" customFormat="1" ht="76.5">
      <c r="A760" s="6" t="s">
        <v>1374</v>
      </c>
      <c r="B760" s="80" t="s">
        <v>952</v>
      </c>
      <c r="C760" s="55" t="s">
        <v>40</v>
      </c>
      <c r="D760" s="55" t="s">
        <v>954</v>
      </c>
      <c r="E760" s="55"/>
      <c r="F760" s="55" t="s">
        <v>1565</v>
      </c>
      <c r="G760" s="50">
        <f t="shared" si="137"/>
        <v>40</v>
      </c>
      <c r="H760" s="27">
        <f t="shared" si="137"/>
        <v>40</v>
      </c>
      <c r="I760" s="33">
        <f t="shared" si="128"/>
        <v>100</v>
      </c>
      <c r="J760" s="3"/>
    </row>
    <row r="761" spans="1:10" s="17" customFormat="1" ht="25.5">
      <c r="A761" s="6" t="s">
        <v>1375</v>
      </c>
      <c r="B761" s="51" t="s">
        <v>651</v>
      </c>
      <c r="C761" s="55" t="s">
        <v>40</v>
      </c>
      <c r="D761" s="55" t="s">
        <v>954</v>
      </c>
      <c r="E761" s="55" t="s">
        <v>642</v>
      </c>
      <c r="F761" s="55" t="s">
        <v>1565</v>
      </c>
      <c r="G761" s="50">
        <f t="shared" si="137"/>
        <v>40</v>
      </c>
      <c r="H761" s="27">
        <f t="shared" si="137"/>
        <v>40</v>
      </c>
      <c r="I761" s="33">
        <f t="shared" si="128"/>
        <v>100</v>
      </c>
      <c r="J761" s="3"/>
    </row>
    <row r="762" spans="1:10" s="17" customFormat="1" ht="25.5">
      <c r="A762" s="6" t="s">
        <v>1376</v>
      </c>
      <c r="B762" s="51" t="s">
        <v>652</v>
      </c>
      <c r="C762" s="55" t="s">
        <v>40</v>
      </c>
      <c r="D762" s="55" t="s">
        <v>954</v>
      </c>
      <c r="E762" s="55" t="s">
        <v>635</v>
      </c>
      <c r="F762" s="55" t="s">
        <v>1565</v>
      </c>
      <c r="G762" s="50">
        <v>40</v>
      </c>
      <c r="H762" s="28">
        <v>40</v>
      </c>
      <c r="I762" s="33">
        <f t="shared" si="128"/>
        <v>100</v>
      </c>
      <c r="J762" s="3"/>
    </row>
    <row r="763" spans="1:10" s="17" customFormat="1" ht="12.75">
      <c r="A763" s="6" t="s">
        <v>1377</v>
      </c>
      <c r="B763" s="51" t="s">
        <v>1263</v>
      </c>
      <c r="C763" s="55" t="s">
        <v>40</v>
      </c>
      <c r="D763" s="55" t="s">
        <v>844</v>
      </c>
      <c r="E763" s="55"/>
      <c r="F763" s="55">
        <f aca="true" t="shared" si="138" ref="F763:H766">F764</f>
        <v>600</v>
      </c>
      <c r="G763" s="50">
        <f t="shared" si="138"/>
        <v>2948.4</v>
      </c>
      <c r="H763" s="27">
        <f t="shared" si="138"/>
        <v>2948.4</v>
      </c>
      <c r="I763" s="33">
        <f t="shared" si="128"/>
        <v>100</v>
      </c>
      <c r="J763" s="3"/>
    </row>
    <row r="764" spans="1:10" s="17" customFormat="1" ht="25.5">
      <c r="A764" s="6" t="s">
        <v>1378</v>
      </c>
      <c r="B764" s="51" t="s">
        <v>704</v>
      </c>
      <c r="C764" s="55" t="s">
        <v>40</v>
      </c>
      <c r="D764" s="55" t="s">
        <v>882</v>
      </c>
      <c r="E764" s="55"/>
      <c r="F764" s="55">
        <f>F765+F771+F768</f>
        <v>600</v>
      </c>
      <c r="G764" s="50">
        <f>G765+G771+G768</f>
        <v>2948.4</v>
      </c>
      <c r="H764" s="27">
        <f>H765+H771+H768</f>
        <v>2948.4</v>
      </c>
      <c r="I764" s="33">
        <f t="shared" si="128"/>
        <v>100</v>
      </c>
      <c r="J764" s="3"/>
    </row>
    <row r="765" spans="1:10" s="18" customFormat="1" ht="63.75">
      <c r="A765" s="6" t="s">
        <v>1379</v>
      </c>
      <c r="B765" s="51" t="s">
        <v>1277</v>
      </c>
      <c r="C765" s="55" t="s">
        <v>40</v>
      </c>
      <c r="D765" s="55" t="s">
        <v>883</v>
      </c>
      <c r="E765" s="55"/>
      <c r="F765" s="55" t="str">
        <f t="shared" si="138"/>
        <v>600,0</v>
      </c>
      <c r="G765" s="50">
        <f t="shared" si="138"/>
        <v>600</v>
      </c>
      <c r="H765" s="28">
        <f t="shared" si="138"/>
        <v>600</v>
      </c>
      <c r="I765" s="33">
        <f t="shared" si="128"/>
        <v>100</v>
      </c>
      <c r="J765" s="4"/>
    </row>
    <row r="766" spans="1:10" s="16" customFormat="1" ht="12.75">
      <c r="A766" s="6" t="s">
        <v>1380</v>
      </c>
      <c r="B766" s="57" t="s">
        <v>593</v>
      </c>
      <c r="C766" s="55" t="s">
        <v>40</v>
      </c>
      <c r="D766" s="55" t="s">
        <v>883</v>
      </c>
      <c r="E766" s="55" t="s">
        <v>594</v>
      </c>
      <c r="F766" s="55" t="str">
        <f t="shared" si="138"/>
        <v>600,0</v>
      </c>
      <c r="G766" s="50">
        <f t="shared" si="138"/>
        <v>600</v>
      </c>
      <c r="H766" s="28">
        <f t="shared" si="138"/>
        <v>600</v>
      </c>
      <c r="I766" s="33">
        <f t="shared" si="128"/>
        <v>100</v>
      </c>
      <c r="J766" s="5"/>
    </row>
    <row r="767" spans="1:10" s="16" customFormat="1" ht="25.5">
      <c r="A767" s="6" t="s">
        <v>1381</v>
      </c>
      <c r="B767" s="57" t="s">
        <v>42</v>
      </c>
      <c r="C767" s="55" t="s">
        <v>40</v>
      </c>
      <c r="D767" s="55" t="s">
        <v>883</v>
      </c>
      <c r="E767" s="55" t="s">
        <v>43</v>
      </c>
      <c r="F767" s="55" t="s">
        <v>1566</v>
      </c>
      <c r="G767" s="50">
        <v>600</v>
      </c>
      <c r="H767" s="28">
        <v>600</v>
      </c>
      <c r="I767" s="33">
        <f t="shared" si="128"/>
        <v>100</v>
      </c>
      <c r="J767" s="5"/>
    </row>
    <row r="768" spans="1:10" s="16" customFormat="1" ht="63.75">
      <c r="A768" s="6" t="s">
        <v>1382</v>
      </c>
      <c r="B768" s="67" t="s">
        <v>1305</v>
      </c>
      <c r="C768" s="55" t="s">
        <v>40</v>
      </c>
      <c r="D768" s="55" t="s">
        <v>1304</v>
      </c>
      <c r="E768" s="55"/>
      <c r="F768" s="55">
        <f aca="true" t="shared" si="139" ref="F768:H769">SUM(F769)</f>
        <v>0</v>
      </c>
      <c r="G768" s="50">
        <f t="shared" si="139"/>
        <v>1420</v>
      </c>
      <c r="H768" s="27">
        <f t="shared" si="139"/>
        <v>1420</v>
      </c>
      <c r="I768" s="33">
        <f t="shared" si="128"/>
        <v>100</v>
      </c>
      <c r="J768" s="5"/>
    </row>
    <row r="769" spans="1:10" s="16" customFormat="1" ht="12.75">
      <c r="A769" s="6" t="s">
        <v>1383</v>
      </c>
      <c r="B769" s="57" t="s">
        <v>593</v>
      </c>
      <c r="C769" s="55" t="s">
        <v>40</v>
      </c>
      <c r="D769" s="55" t="s">
        <v>1304</v>
      </c>
      <c r="E769" s="55" t="s">
        <v>594</v>
      </c>
      <c r="F769" s="55">
        <f t="shared" si="139"/>
        <v>0</v>
      </c>
      <c r="G769" s="50">
        <f t="shared" si="139"/>
        <v>1420</v>
      </c>
      <c r="H769" s="27">
        <f t="shared" si="139"/>
        <v>1420</v>
      </c>
      <c r="I769" s="33">
        <f t="shared" si="128"/>
        <v>100</v>
      </c>
      <c r="J769" s="5"/>
    </row>
    <row r="770" spans="1:10" s="16" customFormat="1" ht="25.5">
      <c r="A770" s="6" t="s">
        <v>1384</v>
      </c>
      <c r="B770" s="57" t="s">
        <v>42</v>
      </c>
      <c r="C770" s="55" t="s">
        <v>40</v>
      </c>
      <c r="D770" s="55" t="s">
        <v>1304</v>
      </c>
      <c r="E770" s="55" t="s">
        <v>43</v>
      </c>
      <c r="F770" s="55" t="s">
        <v>1476</v>
      </c>
      <c r="G770" s="50">
        <v>1420</v>
      </c>
      <c r="H770" s="28">
        <v>1420</v>
      </c>
      <c r="I770" s="33">
        <f t="shared" si="128"/>
        <v>100</v>
      </c>
      <c r="J770" s="5"/>
    </row>
    <row r="771" spans="1:10" s="16" customFormat="1" ht="63.75">
      <c r="A771" s="6" t="s">
        <v>1385</v>
      </c>
      <c r="B771" s="51" t="s">
        <v>1156</v>
      </c>
      <c r="C771" s="55" t="s">
        <v>40</v>
      </c>
      <c r="D771" s="55" t="s">
        <v>1157</v>
      </c>
      <c r="E771" s="55"/>
      <c r="F771" s="55">
        <f aca="true" t="shared" si="140" ref="F771:H772">SUM(F772)</f>
        <v>0</v>
      </c>
      <c r="G771" s="50">
        <f t="shared" si="140"/>
        <v>928.4</v>
      </c>
      <c r="H771" s="27">
        <f t="shared" si="140"/>
        <v>928.4</v>
      </c>
      <c r="I771" s="33">
        <f t="shared" si="128"/>
        <v>100</v>
      </c>
      <c r="J771" s="5"/>
    </row>
    <row r="772" spans="1:10" s="16" customFormat="1" ht="12.75">
      <c r="A772" s="6" t="s">
        <v>1386</v>
      </c>
      <c r="B772" s="57" t="s">
        <v>593</v>
      </c>
      <c r="C772" s="55" t="s">
        <v>40</v>
      </c>
      <c r="D772" s="55" t="s">
        <v>1157</v>
      </c>
      <c r="E772" s="55" t="s">
        <v>594</v>
      </c>
      <c r="F772" s="55">
        <f>SUM(F773)</f>
        <v>0</v>
      </c>
      <c r="G772" s="50">
        <f>SUM(G773)</f>
        <v>928.4</v>
      </c>
      <c r="H772" s="27">
        <f t="shared" si="140"/>
        <v>928.4</v>
      </c>
      <c r="I772" s="33">
        <f t="shared" si="128"/>
        <v>100</v>
      </c>
      <c r="J772" s="5"/>
    </row>
    <row r="773" spans="1:10" s="16" customFormat="1" ht="25.5">
      <c r="A773" s="6" t="s">
        <v>1387</v>
      </c>
      <c r="B773" s="57" t="s">
        <v>42</v>
      </c>
      <c r="C773" s="55" t="s">
        <v>40</v>
      </c>
      <c r="D773" s="55" t="s">
        <v>1157</v>
      </c>
      <c r="E773" s="55" t="s">
        <v>43</v>
      </c>
      <c r="F773" s="55" t="s">
        <v>1476</v>
      </c>
      <c r="G773" s="50">
        <v>928.4</v>
      </c>
      <c r="H773" s="28">
        <v>928.4</v>
      </c>
      <c r="I773" s="33">
        <f t="shared" si="128"/>
        <v>100</v>
      </c>
      <c r="J773" s="5"/>
    </row>
    <row r="774" spans="1:10" s="16" customFormat="1" ht="38.25">
      <c r="A774" s="6" t="s">
        <v>1388</v>
      </c>
      <c r="B774" s="54" t="s">
        <v>1243</v>
      </c>
      <c r="C774" s="55" t="s">
        <v>40</v>
      </c>
      <c r="D774" s="55" t="s">
        <v>945</v>
      </c>
      <c r="E774" s="55"/>
      <c r="F774" s="55" t="str">
        <f aca="true" t="shared" si="141" ref="F774:G777">F775</f>
        <v>750,0</v>
      </c>
      <c r="G774" s="50">
        <f t="shared" si="141"/>
        <v>750</v>
      </c>
      <c r="H774" s="27">
        <f>H775</f>
        <v>0</v>
      </c>
      <c r="I774" s="33">
        <f t="shared" si="128"/>
        <v>0</v>
      </c>
      <c r="J774" s="5"/>
    </row>
    <row r="775" spans="1:10" s="17" customFormat="1" ht="25.5">
      <c r="A775" s="6" t="s">
        <v>1389</v>
      </c>
      <c r="B775" s="54" t="s">
        <v>1244</v>
      </c>
      <c r="C775" s="55" t="s">
        <v>40</v>
      </c>
      <c r="D775" s="55" t="s">
        <v>946</v>
      </c>
      <c r="E775" s="55"/>
      <c r="F775" s="55" t="str">
        <f t="shared" si="141"/>
        <v>750,0</v>
      </c>
      <c r="G775" s="50">
        <f t="shared" si="141"/>
        <v>750</v>
      </c>
      <c r="H775" s="27">
        <f>H776</f>
        <v>0</v>
      </c>
      <c r="I775" s="33">
        <f t="shared" si="128"/>
        <v>0</v>
      </c>
      <c r="J775" s="3"/>
    </row>
    <row r="776" spans="1:10" s="17" customFormat="1" ht="38.25">
      <c r="A776" s="6" t="s">
        <v>1390</v>
      </c>
      <c r="B776" s="54" t="s">
        <v>627</v>
      </c>
      <c r="C776" s="55" t="s">
        <v>40</v>
      </c>
      <c r="D776" s="55" t="s">
        <v>947</v>
      </c>
      <c r="E776" s="55"/>
      <c r="F776" s="55" t="str">
        <f t="shared" si="141"/>
        <v>750,0</v>
      </c>
      <c r="G776" s="50">
        <f t="shared" si="141"/>
        <v>750</v>
      </c>
      <c r="H776" s="27">
        <f>H777</f>
        <v>0</v>
      </c>
      <c r="I776" s="33">
        <f aca="true" t="shared" si="142" ref="I776:I839">H776/G776*100</f>
        <v>0</v>
      </c>
      <c r="J776" s="3"/>
    </row>
    <row r="777" spans="1:10" s="17" customFormat="1" ht="12.75">
      <c r="A777" s="6" t="s">
        <v>1391</v>
      </c>
      <c r="B777" s="57" t="s">
        <v>593</v>
      </c>
      <c r="C777" s="55" t="s">
        <v>40</v>
      </c>
      <c r="D777" s="55" t="s">
        <v>947</v>
      </c>
      <c r="E777" s="55" t="s">
        <v>594</v>
      </c>
      <c r="F777" s="55" t="str">
        <f t="shared" si="141"/>
        <v>750,0</v>
      </c>
      <c r="G777" s="50">
        <f t="shared" si="141"/>
        <v>750</v>
      </c>
      <c r="H777" s="27">
        <f>H778</f>
        <v>0</v>
      </c>
      <c r="I777" s="33">
        <f t="shared" si="142"/>
        <v>0</v>
      </c>
      <c r="J777" s="3"/>
    </row>
    <row r="778" spans="1:10" s="17" customFormat="1" ht="12.75">
      <c r="A778" s="6" t="s">
        <v>1392</v>
      </c>
      <c r="B778" s="57" t="s">
        <v>1081</v>
      </c>
      <c r="C778" s="55" t="s">
        <v>40</v>
      </c>
      <c r="D778" s="55" t="s">
        <v>947</v>
      </c>
      <c r="E778" s="55" t="s">
        <v>596</v>
      </c>
      <c r="F778" s="55" t="s">
        <v>1567</v>
      </c>
      <c r="G778" s="50">
        <v>750</v>
      </c>
      <c r="H778" s="27">
        <v>0</v>
      </c>
      <c r="I778" s="33">
        <f t="shared" si="142"/>
        <v>0</v>
      </c>
      <c r="J778" s="3"/>
    </row>
    <row r="779" spans="1:10" s="18" customFormat="1" ht="12.75">
      <c r="A779" s="6" t="s">
        <v>1393</v>
      </c>
      <c r="B779" s="57" t="s">
        <v>44</v>
      </c>
      <c r="C779" s="55" t="s">
        <v>45</v>
      </c>
      <c r="D779" s="55"/>
      <c r="E779" s="55"/>
      <c r="F779" s="55">
        <f>F780+F787</f>
        <v>3402.7999999999997</v>
      </c>
      <c r="G779" s="52">
        <f>G780+G787</f>
        <v>3402.8</v>
      </c>
      <c r="H779" s="26">
        <f>H780+H787</f>
        <v>285.09999999999997</v>
      </c>
      <c r="I779" s="33">
        <f t="shared" si="142"/>
        <v>8.378394263547666</v>
      </c>
      <c r="J779" s="4"/>
    </row>
    <row r="780" spans="1:10" s="17" customFormat="1" ht="25.5">
      <c r="A780" s="6" t="s">
        <v>1394</v>
      </c>
      <c r="B780" s="54" t="s">
        <v>63</v>
      </c>
      <c r="C780" s="55" t="s">
        <v>45</v>
      </c>
      <c r="D780" s="55" t="s">
        <v>843</v>
      </c>
      <c r="E780" s="55"/>
      <c r="F780" s="55">
        <f aca="true" t="shared" si="143" ref="F780:H781">F781</f>
        <v>512</v>
      </c>
      <c r="G780" s="52">
        <f t="shared" si="143"/>
        <v>512</v>
      </c>
      <c r="H780" s="25">
        <f t="shared" si="143"/>
        <v>285.09999999999997</v>
      </c>
      <c r="I780" s="33">
        <f t="shared" si="142"/>
        <v>55.68359374999999</v>
      </c>
      <c r="J780" s="3"/>
    </row>
    <row r="781" spans="1:10" s="17" customFormat="1" ht="25.5">
      <c r="A781" s="6" t="s">
        <v>1395</v>
      </c>
      <c r="B781" s="54" t="s">
        <v>64</v>
      </c>
      <c r="C781" s="55" t="s">
        <v>45</v>
      </c>
      <c r="D781" s="55" t="s">
        <v>903</v>
      </c>
      <c r="E781" s="55"/>
      <c r="F781" s="55">
        <f t="shared" si="143"/>
        <v>512</v>
      </c>
      <c r="G781" s="52">
        <f t="shared" si="143"/>
        <v>512</v>
      </c>
      <c r="H781" s="25">
        <f t="shared" si="143"/>
        <v>285.09999999999997</v>
      </c>
      <c r="I781" s="33">
        <f t="shared" si="142"/>
        <v>55.68359374999999</v>
      </c>
      <c r="J781" s="3"/>
    </row>
    <row r="782" spans="1:10" s="17" customFormat="1" ht="89.25">
      <c r="A782" s="6" t="s">
        <v>1396</v>
      </c>
      <c r="B782" s="51" t="s">
        <v>705</v>
      </c>
      <c r="C782" s="55" t="s">
        <v>45</v>
      </c>
      <c r="D782" s="55" t="s">
        <v>955</v>
      </c>
      <c r="E782" s="55"/>
      <c r="F782" s="55">
        <f>F783+F785</f>
        <v>512</v>
      </c>
      <c r="G782" s="52">
        <f>G783+G785</f>
        <v>512</v>
      </c>
      <c r="H782" s="25">
        <f>H783+H785</f>
        <v>285.09999999999997</v>
      </c>
      <c r="I782" s="33">
        <f t="shared" si="142"/>
        <v>55.68359374999999</v>
      </c>
      <c r="J782" s="3"/>
    </row>
    <row r="783" spans="1:10" s="17" customFormat="1" ht="25.5">
      <c r="A783" s="6" t="s">
        <v>1397</v>
      </c>
      <c r="B783" s="51" t="s">
        <v>651</v>
      </c>
      <c r="C783" s="55" t="s">
        <v>45</v>
      </c>
      <c r="D783" s="55" t="s">
        <v>955</v>
      </c>
      <c r="E783" s="55" t="s">
        <v>642</v>
      </c>
      <c r="F783" s="55" t="str">
        <f>F784</f>
        <v>10,0</v>
      </c>
      <c r="G783" s="52">
        <f>G784</f>
        <v>10</v>
      </c>
      <c r="H783" s="25">
        <f>H784</f>
        <v>6.2</v>
      </c>
      <c r="I783" s="33">
        <f t="shared" si="142"/>
        <v>62</v>
      </c>
      <c r="J783" s="3"/>
    </row>
    <row r="784" spans="1:10" s="17" customFormat="1" ht="25.5">
      <c r="A784" s="6" t="s">
        <v>1398</v>
      </c>
      <c r="B784" s="51" t="s">
        <v>652</v>
      </c>
      <c r="C784" s="55" t="s">
        <v>45</v>
      </c>
      <c r="D784" s="55" t="s">
        <v>955</v>
      </c>
      <c r="E784" s="55" t="s">
        <v>635</v>
      </c>
      <c r="F784" s="55" t="s">
        <v>1493</v>
      </c>
      <c r="G784" s="52">
        <v>10</v>
      </c>
      <c r="H784" s="25">
        <v>6.2</v>
      </c>
      <c r="I784" s="33">
        <f t="shared" si="142"/>
        <v>62</v>
      </c>
      <c r="J784" s="3"/>
    </row>
    <row r="785" spans="1:10" s="16" customFormat="1" ht="12.75">
      <c r="A785" s="6" t="s">
        <v>1399</v>
      </c>
      <c r="B785" s="57" t="s">
        <v>593</v>
      </c>
      <c r="C785" s="55" t="s">
        <v>45</v>
      </c>
      <c r="D785" s="55" t="s">
        <v>955</v>
      </c>
      <c r="E785" s="55" t="s">
        <v>594</v>
      </c>
      <c r="F785" s="55" t="str">
        <f>F786</f>
        <v>502,0</v>
      </c>
      <c r="G785" s="52">
        <f>G786</f>
        <v>502</v>
      </c>
      <c r="H785" s="25">
        <f>H786</f>
        <v>278.9</v>
      </c>
      <c r="I785" s="33">
        <f t="shared" si="142"/>
        <v>55.557768924302785</v>
      </c>
      <c r="J785" s="5"/>
    </row>
    <row r="786" spans="1:10" s="16" customFormat="1" ht="25.5">
      <c r="A786" s="6" t="s">
        <v>1400</v>
      </c>
      <c r="B786" s="57" t="s">
        <v>42</v>
      </c>
      <c r="C786" s="55" t="s">
        <v>45</v>
      </c>
      <c r="D786" s="55" t="s">
        <v>955</v>
      </c>
      <c r="E786" s="55" t="s">
        <v>43</v>
      </c>
      <c r="F786" s="55" t="s">
        <v>1568</v>
      </c>
      <c r="G786" s="50">
        <v>502</v>
      </c>
      <c r="H786" s="28">
        <v>278.9</v>
      </c>
      <c r="I786" s="33">
        <f t="shared" si="142"/>
        <v>55.557768924302785</v>
      </c>
      <c r="J786" s="5"/>
    </row>
    <row r="787" spans="1:10" s="16" customFormat="1" ht="25.5">
      <c r="A787" s="6" t="s">
        <v>1401</v>
      </c>
      <c r="B787" s="57" t="s">
        <v>23</v>
      </c>
      <c r="C787" s="55" t="s">
        <v>45</v>
      </c>
      <c r="D787" s="55" t="s">
        <v>888</v>
      </c>
      <c r="E787" s="55"/>
      <c r="F787" s="55">
        <f>SUM(F788+F791)</f>
        <v>2890.7999999999997</v>
      </c>
      <c r="G787" s="50">
        <f>SUM(G788+G791)</f>
        <v>2890.8</v>
      </c>
      <c r="H787" s="28">
        <f>SUM(H788+H791)</f>
        <v>0</v>
      </c>
      <c r="I787" s="33">
        <f t="shared" si="142"/>
        <v>0</v>
      </c>
      <c r="J787" s="5"/>
    </row>
    <row r="788" spans="1:10" s="16" customFormat="1" ht="102">
      <c r="A788" s="6" t="s">
        <v>1402</v>
      </c>
      <c r="B788" s="69" t="s">
        <v>884</v>
      </c>
      <c r="C788" s="55" t="s">
        <v>45</v>
      </c>
      <c r="D788" s="55" t="s">
        <v>889</v>
      </c>
      <c r="E788" s="55"/>
      <c r="F788" s="55" t="s">
        <v>1569</v>
      </c>
      <c r="G788" s="50">
        <f>SUM(G789)</f>
        <v>0</v>
      </c>
      <c r="H788" s="28">
        <f>SUM(H789)</f>
        <v>0</v>
      </c>
      <c r="I788" s="33">
        <v>0</v>
      </c>
      <c r="J788" s="5"/>
    </row>
    <row r="789" spans="1:10" s="16" customFormat="1" ht="25.5">
      <c r="A789" s="6" t="s">
        <v>1403</v>
      </c>
      <c r="B789" s="57" t="s">
        <v>885</v>
      </c>
      <c r="C789" s="55" t="s">
        <v>45</v>
      </c>
      <c r="D789" s="55" t="s">
        <v>889</v>
      </c>
      <c r="E789" s="55" t="s">
        <v>340</v>
      </c>
      <c r="F789" s="55" t="s">
        <v>1569</v>
      </c>
      <c r="G789" s="50">
        <f>SUM(G790)</f>
        <v>0</v>
      </c>
      <c r="H789" s="28">
        <f>SUM(H790)</f>
        <v>0</v>
      </c>
      <c r="I789" s="33">
        <v>0</v>
      </c>
      <c r="J789" s="5"/>
    </row>
    <row r="790" spans="1:10" s="16" customFormat="1" ht="12.75">
      <c r="A790" s="6" t="s">
        <v>1404</v>
      </c>
      <c r="B790" s="57" t="s">
        <v>886</v>
      </c>
      <c r="C790" s="55" t="s">
        <v>45</v>
      </c>
      <c r="D790" s="55" t="s">
        <v>889</v>
      </c>
      <c r="E790" s="55" t="s">
        <v>76</v>
      </c>
      <c r="F790" s="55" t="s">
        <v>1569</v>
      </c>
      <c r="G790" s="50">
        <v>0</v>
      </c>
      <c r="H790" s="28">
        <v>0</v>
      </c>
      <c r="I790" s="33">
        <v>0</v>
      </c>
      <c r="J790" s="5"/>
    </row>
    <row r="791" spans="1:10" s="16" customFormat="1" ht="102">
      <c r="A791" s="6" t="s">
        <v>1405</v>
      </c>
      <c r="B791" s="69" t="s">
        <v>887</v>
      </c>
      <c r="C791" s="55" t="s">
        <v>45</v>
      </c>
      <c r="D791" s="55" t="s">
        <v>890</v>
      </c>
      <c r="E791" s="55"/>
      <c r="F791" s="55" t="s">
        <v>1570</v>
      </c>
      <c r="G791" s="50">
        <f>SUM(G792)</f>
        <v>2890.8</v>
      </c>
      <c r="H791" s="28">
        <f>SUM(H792)</f>
        <v>0</v>
      </c>
      <c r="I791" s="33">
        <f t="shared" si="142"/>
        <v>0</v>
      </c>
      <c r="J791" s="5"/>
    </row>
    <row r="792" spans="1:10" s="16" customFormat="1" ht="25.5">
      <c r="A792" s="6" t="s">
        <v>1406</v>
      </c>
      <c r="B792" s="57" t="s">
        <v>885</v>
      </c>
      <c r="C792" s="55" t="s">
        <v>45</v>
      </c>
      <c r="D792" s="55" t="s">
        <v>890</v>
      </c>
      <c r="E792" s="55" t="s">
        <v>340</v>
      </c>
      <c r="F792" s="55" t="s">
        <v>1570</v>
      </c>
      <c r="G792" s="50">
        <f>SUM(G793)</f>
        <v>2890.8</v>
      </c>
      <c r="H792" s="28">
        <f>SUM(H793)</f>
        <v>0</v>
      </c>
      <c r="I792" s="33">
        <f t="shared" si="142"/>
        <v>0</v>
      </c>
      <c r="J792" s="5"/>
    </row>
    <row r="793" spans="1:10" s="16" customFormat="1" ht="12.75">
      <c r="A793" s="6" t="s">
        <v>1407</v>
      </c>
      <c r="B793" s="57" t="s">
        <v>886</v>
      </c>
      <c r="C793" s="55" t="s">
        <v>45</v>
      </c>
      <c r="D793" s="55" t="s">
        <v>890</v>
      </c>
      <c r="E793" s="55" t="s">
        <v>76</v>
      </c>
      <c r="F793" s="55" t="s">
        <v>1570</v>
      </c>
      <c r="G793" s="50">
        <v>2890.8</v>
      </c>
      <c r="H793" s="28">
        <v>0</v>
      </c>
      <c r="I793" s="33">
        <f t="shared" si="142"/>
        <v>0</v>
      </c>
      <c r="J793" s="5"/>
    </row>
    <row r="794" spans="1:10" s="16" customFormat="1" ht="12.75">
      <c r="A794" s="6" t="s">
        <v>1408</v>
      </c>
      <c r="B794" s="57" t="s">
        <v>641</v>
      </c>
      <c r="C794" s="55" t="s">
        <v>640</v>
      </c>
      <c r="D794" s="55" t="s">
        <v>666</v>
      </c>
      <c r="E794" s="55" t="s">
        <v>666</v>
      </c>
      <c r="F794" s="55">
        <f>F795+F804</f>
        <v>4368.4</v>
      </c>
      <c r="G794" s="52">
        <f>G795+G804</f>
        <v>4368.4</v>
      </c>
      <c r="H794" s="26">
        <f>H795+H804</f>
        <v>4345.599999999999</v>
      </c>
      <c r="I794" s="33">
        <f t="shared" si="142"/>
        <v>99.47806977383024</v>
      </c>
      <c r="J794" s="5"/>
    </row>
    <row r="795" spans="1:10" s="17" customFormat="1" ht="25.5">
      <c r="A795" s="6" t="s">
        <v>1409</v>
      </c>
      <c r="B795" s="54" t="s">
        <v>590</v>
      </c>
      <c r="C795" s="55" t="s">
        <v>640</v>
      </c>
      <c r="D795" s="55" t="s">
        <v>933</v>
      </c>
      <c r="E795" s="55"/>
      <c r="F795" s="55">
        <f aca="true" t="shared" si="144" ref="F795:H796">F796</f>
        <v>3031.5</v>
      </c>
      <c r="G795" s="52">
        <f t="shared" si="144"/>
        <v>3031.5</v>
      </c>
      <c r="H795" s="25">
        <f t="shared" si="144"/>
        <v>3024.7999999999997</v>
      </c>
      <c r="I795" s="33">
        <f t="shared" si="142"/>
        <v>99.77898730001648</v>
      </c>
      <c r="J795" s="3"/>
    </row>
    <row r="796" spans="1:10" s="17" customFormat="1" ht="25.5">
      <c r="A796" s="6" t="s">
        <v>1410</v>
      </c>
      <c r="B796" s="54" t="s">
        <v>706</v>
      </c>
      <c r="C796" s="55" t="s">
        <v>640</v>
      </c>
      <c r="D796" s="55" t="s">
        <v>956</v>
      </c>
      <c r="E796" s="55"/>
      <c r="F796" s="55">
        <f t="shared" si="144"/>
        <v>3031.5</v>
      </c>
      <c r="G796" s="52">
        <f t="shared" si="144"/>
        <v>3031.5</v>
      </c>
      <c r="H796" s="25">
        <f t="shared" si="144"/>
        <v>3024.7999999999997</v>
      </c>
      <c r="I796" s="33">
        <f t="shared" si="142"/>
        <v>99.77898730001648</v>
      </c>
      <c r="J796" s="3"/>
    </row>
    <row r="797" spans="1:10" s="16" customFormat="1" ht="89.25">
      <c r="A797" s="6" t="s">
        <v>1411</v>
      </c>
      <c r="B797" s="51" t="s">
        <v>541</v>
      </c>
      <c r="C797" s="55" t="s">
        <v>640</v>
      </c>
      <c r="D797" s="55" t="s">
        <v>957</v>
      </c>
      <c r="E797" s="55"/>
      <c r="F797" s="55">
        <f>F798+F800+F802</f>
        <v>3031.5</v>
      </c>
      <c r="G797" s="52">
        <f>G798+G800+G802</f>
        <v>3031.5</v>
      </c>
      <c r="H797" s="26">
        <f>H798+H800+H802</f>
        <v>3024.7999999999997</v>
      </c>
      <c r="I797" s="33">
        <f t="shared" si="142"/>
        <v>99.77898730001648</v>
      </c>
      <c r="J797" s="5"/>
    </row>
    <row r="798" spans="1:10" s="17" customFormat="1" ht="51">
      <c r="A798" s="6" t="s">
        <v>1412</v>
      </c>
      <c r="B798" s="57" t="s">
        <v>693</v>
      </c>
      <c r="C798" s="55" t="s">
        <v>640</v>
      </c>
      <c r="D798" s="55" t="s">
        <v>957</v>
      </c>
      <c r="E798" s="55" t="s">
        <v>690</v>
      </c>
      <c r="F798" s="55" t="str">
        <f>F799</f>
        <v>2346,2</v>
      </c>
      <c r="G798" s="52">
        <f>G799</f>
        <v>2392.1</v>
      </c>
      <c r="H798" s="25">
        <f>H799</f>
        <v>2392.1</v>
      </c>
      <c r="I798" s="33">
        <f t="shared" si="142"/>
        <v>100</v>
      </c>
      <c r="J798" s="3"/>
    </row>
    <row r="799" spans="1:10" s="17" customFormat="1" ht="25.5">
      <c r="A799" s="6" t="s">
        <v>1413</v>
      </c>
      <c r="B799" s="57" t="s">
        <v>737</v>
      </c>
      <c r="C799" s="55" t="s">
        <v>640</v>
      </c>
      <c r="D799" s="55" t="s">
        <v>957</v>
      </c>
      <c r="E799" s="55" t="s">
        <v>691</v>
      </c>
      <c r="F799" s="55" t="s">
        <v>1571</v>
      </c>
      <c r="G799" s="50">
        <v>2392.1</v>
      </c>
      <c r="H799" s="28">
        <v>2392.1</v>
      </c>
      <c r="I799" s="33">
        <f t="shared" si="142"/>
        <v>100</v>
      </c>
      <c r="J799" s="3"/>
    </row>
    <row r="800" spans="1:9" s="3" customFormat="1" ht="25.5">
      <c r="A800" s="6" t="s">
        <v>1414</v>
      </c>
      <c r="B800" s="51" t="s">
        <v>651</v>
      </c>
      <c r="C800" s="55" t="s">
        <v>640</v>
      </c>
      <c r="D800" s="55" t="s">
        <v>957</v>
      </c>
      <c r="E800" s="55" t="s">
        <v>642</v>
      </c>
      <c r="F800" s="55">
        <f>F801</f>
        <v>655.3</v>
      </c>
      <c r="G800" s="52">
        <f>G801</f>
        <v>637.5</v>
      </c>
      <c r="H800" s="25">
        <f>H801</f>
        <v>630.8</v>
      </c>
      <c r="I800" s="33">
        <f t="shared" si="142"/>
        <v>98.94901960784313</v>
      </c>
    </row>
    <row r="801" spans="1:9" s="3" customFormat="1" ht="25.5">
      <c r="A801" s="6" t="s">
        <v>1415</v>
      </c>
      <c r="B801" s="51" t="s">
        <v>652</v>
      </c>
      <c r="C801" s="55" t="s">
        <v>640</v>
      </c>
      <c r="D801" s="55" t="s">
        <v>957</v>
      </c>
      <c r="E801" s="55" t="s">
        <v>635</v>
      </c>
      <c r="F801" s="55">
        <v>655.3</v>
      </c>
      <c r="G801" s="50">
        <v>637.5</v>
      </c>
      <c r="H801" s="27">
        <v>630.8</v>
      </c>
      <c r="I801" s="33">
        <f t="shared" si="142"/>
        <v>98.94901960784313</v>
      </c>
    </row>
    <row r="802" spans="1:9" s="3" customFormat="1" ht="12.75">
      <c r="A802" s="6" t="s">
        <v>1416</v>
      </c>
      <c r="B802" s="57" t="s">
        <v>718</v>
      </c>
      <c r="C802" s="55" t="s">
        <v>640</v>
      </c>
      <c r="D802" s="55" t="s">
        <v>957</v>
      </c>
      <c r="E802" s="55" t="s">
        <v>721</v>
      </c>
      <c r="F802" s="55" t="str">
        <f>F803</f>
        <v>30,0</v>
      </c>
      <c r="G802" s="52">
        <f>G803</f>
        <v>1.9</v>
      </c>
      <c r="H802" s="25">
        <f>H803</f>
        <v>1.9</v>
      </c>
      <c r="I802" s="33">
        <f t="shared" si="142"/>
        <v>100</v>
      </c>
    </row>
    <row r="803" spans="1:9" s="3" customFormat="1" ht="12.75">
      <c r="A803" s="6" t="s">
        <v>1417</v>
      </c>
      <c r="B803" s="57" t="s">
        <v>719</v>
      </c>
      <c r="C803" s="55" t="s">
        <v>640</v>
      </c>
      <c r="D803" s="55" t="s">
        <v>957</v>
      </c>
      <c r="E803" s="55" t="s">
        <v>722</v>
      </c>
      <c r="F803" s="55" t="s">
        <v>1492</v>
      </c>
      <c r="G803" s="50">
        <v>1.9</v>
      </c>
      <c r="H803" s="28">
        <v>1.9</v>
      </c>
      <c r="I803" s="33">
        <f t="shared" si="142"/>
        <v>100</v>
      </c>
    </row>
    <row r="804" spans="1:10" s="18" customFormat="1" ht="25.5">
      <c r="A804" s="6" t="s">
        <v>1418</v>
      </c>
      <c r="B804" s="57" t="s">
        <v>648</v>
      </c>
      <c r="C804" s="55" t="s">
        <v>640</v>
      </c>
      <c r="D804" s="55" t="s">
        <v>958</v>
      </c>
      <c r="E804" s="55" t="s">
        <v>666</v>
      </c>
      <c r="F804" s="55">
        <f>F805</f>
        <v>1336.9</v>
      </c>
      <c r="G804" s="52">
        <f>G805</f>
        <v>1336.9</v>
      </c>
      <c r="H804" s="26">
        <f>H805</f>
        <v>1320.8</v>
      </c>
      <c r="I804" s="33">
        <f t="shared" si="142"/>
        <v>98.79572144513425</v>
      </c>
      <c r="J804" s="4"/>
    </row>
    <row r="805" spans="1:10" s="16" customFormat="1" ht="25.5">
      <c r="A805" s="6" t="s">
        <v>1419</v>
      </c>
      <c r="B805" s="57" t="s">
        <v>569</v>
      </c>
      <c r="C805" s="55" t="s">
        <v>640</v>
      </c>
      <c r="D805" s="55" t="s">
        <v>959</v>
      </c>
      <c r="E805" s="55" t="s">
        <v>666</v>
      </c>
      <c r="F805" s="55">
        <f>F806+F811</f>
        <v>1336.9</v>
      </c>
      <c r="G805" s="52">
        <f>G806+G811</f>
        <v>1336.9</v>
      </c>
      <c r="H805" s="26">
        <f>H806+H811</f>
        <v>1320.8</v>
      </c>
      <c r="I805" s="33">
        <f t="shared" si="142"/>
        <v>98.79572144513425</v>
      </c>
      <c r="J805" s="5"/>
    </row>
    <row r="806" spans="1:10" s="17" customFormat="1" ht="89.25">
      <c r="A806" s="6" t="s">
        <v>721</v>
      </c>
      <c r="B806" s="51" t="s">
        <v>649</v>
      </c>
      <c r="C806" s="55" t="s">
        <v>640</v>
      </c>
      <c r="D806" s="55" t="s">
        <v>960</v>
      </c>
      <c r="E806" s="55" t="s">
        <v>666</v>
      </c>
      <c r="F806" s="55">
        <f>F808+F810</f>
        <v>1136.9</v>
      </c>
      <c r="G806" s="52">
        <f>G808+G810</f>
        <v>1136.9</v>
      </c>
      <c r="H806" s="26">
        <f>H808+H810</f>
        <v>1127.6</v>
      </c>
      <c r="I806" s="33">
        <f t="shared" si="142"/>
        <v>99.18198610255958</v>
      </c>
      <c r="J806" s="3"/>
    </row>
    <row r="807" spans="1:10" s="17" customFormat="1" ht="12.75">
      <c r="A807" s="6" t="s">
        <v>1420</v>
      </c>
      <c r="B807" s="57" t="s">
        <v>646</v>
      </c>
      <c r="C807" s="55" t="s">
        <v>640</v>
      </c>
      <c r="D807" s="55" t="s">
        <v>960</v>
      </c>
      <c r="E807" s="55" t="s">
        <v>654</v>
      </c>
      <c r="F807" s="55">
        <f>SUM(F808)</f>
        <v>936.9</v>
      </c>
      <c r="G807" s="52">
        <f>SUM(G808)</f>
        <v>936.9</v>
      </c>
      <c r="H807" s="25">
        <f>SUM(H808)</f>
        <v>927.6</v>
      </c>
      <c r="I807" s="33">
        <f t="shared" si="142"/>
        <v>99.00736471341659</v>
      </c>
      <c r="J807" s="3"/>
    </row>
    <row r="808" spans="1:10" s="17" customFormat="1" ht="12.75">
      <c r="A808" s="6" t="s">
        <v>1421</v>
      </c>
      <c r="B808" s="57" t="s">
        <v>650</v>
      </c>
      <c r="C808" s="55" t="s">
        <v>640</v>
      </c>
      <c r="D808" s="55" t="s">
        <v>960</v>
      </c>
      <c r="E808" s="55" t="s">
        <v>653</v>
      </c>
      <c r="F808" s="55">
        <v>936.9</v>
      </c>
      <c r="G808" s="52">
        <v>936.9</v>
      </c>
      <c r="H808" s="25">
        <v>927.6</v>
      </c>
      <c r="I808" s="33">
        <f t="shared" si="142"/>
        <v>99.00736471341659</v>
      </c>
      <c r="J808" s="3"/>
    </row>
    <row r="809" spans="1:10" s="17" customFormat="1" ht="36" customHeight="1">
      <c r="A809" s="6" t="s">
        <v>1422</v>
      </c>
      <c r="B809" s="76" t="s">
        <v>65</v>
      </c>
      <c r="C809" s="55" t="s">
        <v>640</v>
      </c>
      <c r="D809" s="55" t="s">
        <v>960</v>
      </c>
      <c r="E809" s="55" t="s">
        <v>667</v>
      </c>
      <c r="F809" s="55">
        <f>SUM(F810)</f>
        <v>200</v>
      </c>
      <c r="G809" s="52">
        <f>SUM(G810)</f>
        <v>200</v>
      </c>
      <c r="H809" s="25">
        <f>SUM(H810)</f>
        <v>200</v>
      </c>
      <c r="I809" s="33">
        <f t="shared" si="142"/>
        <v>100</v>
      </c>
      <c r="J809" s="3"/>
    </row>
    <row r="810" spans="1:10" s="17" customFormat="1" ht="12.75">
      <c r="A810" s="6" t="s">
        <v>1423</v>
      </c>
      <c r="B810" s="51" t="s">
        <v>669</v>
      </c>
      <c r="C810" s="55" t="s">
        <v>640</v>
      </c>
      <c r="D810" s="55" t="s">
        <v>960</v>
      </c>
      <c r="E810" s="55" t="s">
        <v>668</v>
      </c>
      <c r="F810" s="55">
        <v>200</v>
      </c>
      <c r="G810" s="52">
        <v>200</v>
      </c>
      <c r="H810" s="26">
        <v>200</v>
      </c>
      <c r="I810" s="33">
        <f t="shared" si="142"/>
        <v>100</v>
      </c>
      <c r="J810" s="3"/>
    </row>
    <row r="811" spans="1:10" s="17" customFormat="1" ht="76.5">
      <c r="A811" s="6" t="s">
        <v>1424</v>
      </c>
      <c r="B811" s="57" t="s">
        <v>535</v>
      </c>
      <c r="C811" s="55" t="s">
        <v>640</v>
      </c>
      <c r="D811" s="55" t="s">
        <v>961</v>
      </c>
      <c r="E811" s="55" t="s">
        <v>666</v>
      </c>
      <c r="F811" s="55">
        <f>SUM(F812+F814)</f>
        <v>200</v>
      </c>
      <c r="G811" s="52">
        <f>SUM(G812+G814)</f>
        <v>200</v>
      </c>
      <c r="H811" s="25">
        <f>SUM(H812+H814)</f>
        <v>193.2</v>
      </c>
      <c r="I811" s="33">
        <f t="shared" si="142"/>
        <v>96.6</v>
      </c>
      <c r="J811" s="3"/>
    </row>
    <row r="812" spans="1:10" s="17" customFormat="1" ht="12" customHeight="1">
      <c r="A812" s="6" t="s">
        <v>1425</v>
      </c>
      <c r="B812" s="51" t="s">
        <v>651</v>
      </c>
      <c r="C812" s="55" t="s">
        <v>640</v>
      </c>
      <c r="D812" s="55" t="s">
        <v>961</v>
      </c>
      <c r="E812" s="55" t="s">
        <v>642</v>
      </c>
      <c r="F812" s="55">
        <f>SUM(F813)</f>
        <v>118.1</v>
      </c>
      <c r="G812" s="52">
        <f>SUM(G813)</f>
        <v>105.8</v>
      </c>
      <c r="H812" s="25">
        <f>SUM(H813)</f>
        <v>100.5</v>
      </c>
      <c r="I812" s="33">
        <f t="shared" si="142"/>
        <v>94.9905482041588</v>
      </c>
      <c r="J812" s="3"/>
    </row>
    <row r="813" spans="1:10" s="16" customFormat="1" ht="25.5">
      <c r="A813" s="6" t="s">
        <v>1426</v>
      </c>
      <c r="B813" s="51" t="s">
        <v>652</v>
      </c>
      <c r="C813" s="55" t="s">
        <v>640</v>
      </c>
      <c r="D813" s="55" t="s">
        <v>961</v>
      </c>
      <c r="E813" s="55" t="s">
        <v>635</v>
      </c>
      <c r="F813" s="55">
        <v>118.1</v>
      </c>
      <c r="G813" s="52">
        <v>105.8</v>
      </c>
      <c r="H813" s="25">
        <v>100.5</v>
      </c>
      <c r="I813" s="33">
        <f t="shared" si="142"/>
        <v>94.9905482041588</v>
      </c>
      <c r="J813" s="5"/>
    </row>
    <row r="814" spans="1:10" s="17" customFormat="1" ht="25.5">
      <c r="A814" s="6" t="s">
        <v>1427</v>
      </c>
      <c r="B814" s="51" t="s">
        <v>65</v>
      </c>
      <c r="C814" s="55" t="s">
        <v>640</v>
      </c>
      <c r="D814" s="55" t="s">
        <v>961</v>
      </c>
      <c r="E814" s="55" t="s">
        <v>667</v>
      </c>
      <c r="F814" s="55">
        <f>SUM(F815)</f>
        <v>81.9</v>
      </c>
      <c r="G814" s="52">
        <f>SUM(G815)</f>
        <v>94.2</v>
      </c>
      <c r="H814" s="25">
        <f>SUM(H815)</f>
        <v>92.7</v>
      </c>
      <c r="I814" s="33">
        <f t="shared" si="142"/>
        <v>98.40764331210191</v>
      </c>
      <c r="J814" s="3"/>
    </row>
    <row r="815" spans="1:10" s="17" customFormat="1" ht="12.75">
      <c r="A815" s="6" t="s">
        <v>1428</v>
      </c>
      <c r="B815" s="51" t="s">
        <v>669</v>
      </c>
      <c r="C815" s="55" t="s">
        <v>640</v>
      </c>
      <c r="D815" s="55" t="s">
        <v>961</v>
      </c>
      <c r="E815" s="55" t="s">
        <v>668</v>
      </c>
      <c r="F815" s="55">
        <v>81.9</v>
      </c>
      <c r="G815" s="52">
        <v>94.2</v>
      </c>
      <c r="H815" s="26">
        <v>92.7</v>
      </c>
      <c r="I815" s="33">
        <f t="shared" si="142"/>
        <v>98.40764331210191</v>
      </c>
      <c r="J815" s="3"/>
    </row>
    <row r="816" spans="1:10" s="17" customFormat="1" ht="12.75">
      <c r="A816" s="6" t="s">
        <v>59</v>
      </c>
      <c r="B816" s="77" t="s">
        <v>725</v>
      </c>
      <c r="C816" s="63" t="s">
        <v>726</v>
      </c>
      <c r="D816" s="63"/>
      <c r="E816" s="63"/>
      <c r="F816" s="63">
        <f aca="true" t="shared" si="145" ref="F816:H817">F817</f>
        <v>220</v>
      </c>
      <c r="G816" s="66">
        <f t="shared" si="145"/>
        <v>735</v>
      </c>
      <c r="H816" s="32">
        <f t="shared" si="145"/>
        <v>735</v>
      </c>
      <c r="I816" s="33">
        <f t="shared" si="142"/>
        <v>100</v>
      </c>
      <c r="J816" s="3"/>
    </row>
    <row r="817" spans="1:10" s="17" customFormat="1" ht="12.75">
      <c r="A817" s="6" t="s">
        <v>1429</v>
      </c>
      <c r="B817" s="51" t="s">
        <v>727</v>
      </c>
      <c r="C817" s="55" t="s">
        <v>728</v>
      </c>
      <c r="D817" s="55"/>
      <c r="E817" s="55"/>
      <c r="F817" s="55">
        <f t="shared" si="145"/>
        <v>220</v>
      </c>
      <c r="G817" s="50">
        <f t="shared" si="145"/>
        <v>735</v>
      </c>
      <c r="H817" s="28">
        <f t="shared" si="145"/>
        <v>735</v>
      </c>
      <c r="I817" s="33">
        <f t="shared" si="142"/>
        <v>100</v>
      </c>
      <c r="J817" s="3"/>
    </row>
    <row r="818" spans="1:10" s="17" customFormat="1" ht="38.25">
      <c r="A818" s="6" t="s">
        <v>1430</v>
      </c>
      <c r="B818" s="51" t="s">
        <v>82</v>
      </c>
      <c r="C818" s="55" t="s">
        <v>728</v>
      </c>
      <c r="D818" s="55" t="s">
        <v>839</v>
      </c>
      <c r="E818" s="55"/>
      <c r="F818" s="55">
        <f>F819+F829</f>
        <v>220</v>
      </c>
      <c r="G818" s="50">
        <f>G819+G829</f>
        <v>735</v>
      </c>
      <c r="H818" s="28">
        <f>H819+H829</f>
        <v>735</v>
      </c>
      <c r="I818" s="33">
        <f t="shared" si="142"/>
        <v>100</v>
      </c>
      <c r="J818" s="3"/>
    </row>
    <row r="819" spans="1:10" s="17" customFormat="1" ht="25.5">
      <c r="A819" s="6" t="s">
        <v>1431</v>
      </c>
      <c r="B819" s="51" t="s">
        <v>729</v>
      </c>
      <c r="C819" s="55" t="s">
        <v>728</v>
      </c>
      <c r="D819" s="55" t="s">
        <v>891</v>
      </c>
      <c r="E819" s="55"/>
      <c r="F819" s="55">
        <f>F820+F823+F826</f>
        <v>200</v>
      </c>
      <c r="G819" s="50">
        <f>G820+G823+G826</f>
        <v>735</v>
      </c>
      <c r="H819" s="50">
        <f>H820+H823+H826</f>
        <v>735</v>
      </c>
      <c r="I819" s="33">
        <f t="shared" si="142"/>
        <v>100</v>
      </c>
      <c r="J819" s="3"/>
    </row>
    <row r="820" spans="1:10" s="17" customFormat="1" ht="63.75">
      <c r="A820" s="6" t="s">
        <v>1432</v>
      </c>
      <c r="B820" s="51" t="s">
        <v>1278</v>
      </c>
      <c r="C820" s="55" t="s">
        <v>728</v>
      </c>
      <c r="D820" s="55" t="s">
        <v>892</v>
      </c>
      <c r="E820" s="55"/>
      <c r="F820" s="55" t="str">
        <f aca="true" t="shared" si="146" ref="F820:H821">F821</f>
        <v>200,0</v>
      </c>
      <c r="G820" s="50">
        <f t="shared" si="146"/>
        <v>200</v>
      </c>
      <c r="H820" s="28">
        <f t="shared" si="146"/>
        <v>200</v>
      </c>
      <c r="I820" s="33">
        <f t="shared" si="142"/>
        <v>100</v>
      </c>
      <c r="J820" s="3"/>
    </row>
    <row r="821" spans="1:10" s="17" customFormat="1" ht="25.5">
      <c r="A821" s="6" t="s">
        <v>1433</v>
      </c>
      <c r="B821" s="51" t="s">
        <v>651</v>
      </c>
      <c r="C821" s="55" t="s">
        <v>728</v>
      </c>
      <c r="D821" s="55" t="s">
        <v>892</v>
      </c>
      <c r="E821" s="55" t="s">
        <v>642</v>
      </c>
      <c r="F821" s="55" t="str">
        <f t="shared" si="146"/>
        <v>200,0</v>
      </c>
      <c r="G821" s="50">
        <f t="shared" si="146"/>
        <v>200</v>
      </c>
      <c r="H821" s="28">
        <f t="shared" si="146"/>
        <v>200</v>
      </c>
      <c r="I821" s="33">
        <f t="shared" si="142"/>
        <v>100</v>
      </c>
      <c r="J821" s="3"/>
    </row>
    <row r="822" spans="1:10" s="17" customFormat="1" ht="25.5">
      <c r="A822" s="6" t="s">
        <v>1434</v>
      </c>
      <c r="B822" s="51" t="s">
        <v>652</v>
      </c>
      <c r="C822" s="55" t="s">
        <v>728</v>
      </c>
      <c r="D822" s="55" t="s">
        <v>892</v>
      </c>
      <c r="E822" s="55" t="s">
        <v>635</v>
      </c>
      <c r="F822" s="55" t="s">
        <v>1572</v>
      </c>
      <c r="G822" s="50">
        <v>200</v>
      </c>
      <c r="H822" s="27">
        <v>200</v>
      </c>
      <c r="I822" s="33">
        <f t="shared" si="142"/>
        <v>100</v>
      </c>
      <c r="J822" s="3"/>
    </row>
    <row r="823" spans="1:10" s="17" customFormat="1" ht="127.5">
      <c r="A823" s="6" t="s">
        <v>1435</v>
      </c>
      <c r="B823" s="53" t="s">
        <v>1341</v>
      </c>
      <c r="C823" s="55" t="s">
        <v>728</v>
      </c>
      <c r="D823" s="55" t="s">
        <v>1342</v>
      </c>
      <c r="E823" s="55"/>
      <c r="F823" s="55" t="str">
        <f aca="true" t="shared" si="147" ref="F823:H824">F824</f>
        <v>0</v>
      </c>
      <c r="G823" s="37">
        <f t="shared" si="147"/>
        <v>35</v>
      </c>
      <c r="H823" s="46">
        <f t="shared" si="147"/>
        <v>35</v>
      </c>
      <c r="I823" s="33">
        <f t="shared" si="142"/>
        <v>100</v>
      </c>
      <c r="J823" s="3"/>
    </row>
    <row r="824" spans="1:10" s="17" customFormat="1" ht="25.5">
      <c r="A824" s="6" t="s">
        <v>1436</v>
      </c>
      <c r="B824" s="51" t="s">
        <v>65</v>
      </c>
      <c r="C824" s="55" t="s">
        <v>728</v>
      </c>
      <c r="D824" s="55" t="s">
        <v>1342</v>
      </c>
      <c r="E824" s="55" t="s">
        <v>667</v>
      </c>
      <c r="F824" s="55" t="str">
        <f t="shared" si="147"/>
        <v>0</v>
      </c>
      <c r="G824" s="37">
        <f t="shared" si="147"/>
        <v>35</v>
      </c>
      <c r="H824" s="46">
        <f t="shared" si="147"/>
        <v>35</v>
      </c>
      <c r="I824" s="33">
        <f t="shared" si="142"/>
        <v>100</v>
      </c>
      <c r="J824" s="3"/>
    </row>
    <row r="825" spans="1:10" s="17" customFormat="1" ht="12.75">
      <c r="A825" s="6" t="s">
        <v>1437</v>
      </c>
      <c r="B825" s="51" t="s">
        <v>669</v>
      </c>
      <c r="C825" s="55" t="s">
        <v>728</v>
      </c>
      <c r="D825" s="55" t="s">
        <v>1342</v>
      </c>
      <c r="E825" s="55" t="s">
        <v>668</v>
      </c>
      <c r="F825" s="55" t="s">
        <v>1476</v>
      </c>
      <c r="G825" s="37">
        <v>35</v>
      </c>
      <c r="H825" s="46">
        <v>35</v>
      </c>
      <c r="I825" s="33">
        <f t="shared" si="142"/>
        <v>100</v>
      </c>
      <c r="J825" s="3"/>
    </row>
    <row r="826" spans="1:10" s="17" customFormat="1" ht="127.5">
      <c r="A826" s="6" t="s">
        <v>1438</v>
      </c>
      <c r="B826" s="53" t="s">
        <v>1343</v>
      </c>
      <c r="C826" s="55" t="s">
        <v>728</v>
      </c>
      <c r="D826" s="55" t="s">
        <v>1344</v>
      </c>
      <c r="E826" s="55"/>
      <c r="F826" s="55" t="str">
        <f aca="true" t="shared" si="148" ref="F826:H827">F827</f>
        <v>0</v>
      </c>
      <c r="G826" s="37">
        <f t="shared" si="148"/>
        <v>500</v>
      </c>
      <c r="H826" s="46">
        <f t="shared" si="148"/>
        <v>500</v>
      </c>
      <c r="I826" s="33">
        <f t="shared" si="142"/>
        <v>100</v>
      </c>
      <c r="J826" s="3"/>
    </row>
    <row r="827" spans="1:10" s="17" customFormat="1" ht="25.5">
      <c r="A827" s="6" t="s">
        <v>1439</v>
      </c>
      <c r="B827" s="51" t="s">
        <v>65</v>
      </c>
      <c r="C827" s="55" t="s">
        <v>728</v>
      </c>
      <c r="D827" s="55" t="s">
        <v>1344</v>
      </c>
      <c r="E827" s="55" t="s">
        <v>667</v>
      </c>
      <c r="F827" s="55" t="str">
        <f t="shared" si="148"/>
        <v>0</v>
      </c>
      <c r="G827" s="37">
        <f t="shared" si="148"/>
        <v>500</v>
      </c>
      <c r="H827" s="46">
        <f t="shared" si="148"/>
        <v>500</v>
      </c>
      <c r="I827" s="33">
        <f t="shared" si="142"/>
        <v>100</v>
      </c>
      <c r="J827" s="3"/>
    </row>
    <row r="828" spans="1:10" s="17" customFormat="1" ht="12.75">
      <c r="A828" s="6" t="s">
        <v>1440</v>
      </c>
      <c r="B828" s="51" t="s">
        <v>669</v>
      </c>
      <c r="C828" s="55" t="s">
        <v>728</v>
      </c>
      <c r="D828" s="55" t="s">
        <v>1344</v>
      </c>
      <c r="E828" s="55" t="s">
        <v>668</v>
      </c>
      <c r="F828" s="55" t="s">
        <v>1476</v>
      </c>
      <c r="G828" s="37">
        <v>500</v>
      </c>
      <c r="H828" s="46">
        <v>500</v>
      </c>
      <c r="I828" s="33">
        <f t="shared" si="142"/>
        <v>100</v>
      </c>
      <c r="J828" s="3"/>
    </row>
    <row r="829" spans="1:10" s="17" customFormat="1" ht="25.5">
      <c r="A829" s="6" t="s">
        <v>1441</v>
      </c>
      <c r="B829" s="51" t="s">
        <v>83</v>
      </c>
      <c r="C829" s="55" t="s">
        <v>728</v>
      </c>
      <c r="D829" s="55" t="s">
        <v>840</v>
      </c>
      <c r="E829" s="55"/>
      <c r="F829" s="55" t="str">
        <f aca="true" t="shared" si="149" ref="F829:H831">F830</f>
        <v>20,0</v>
      </c>
      <c r="G829" s="50">
        <f t="shared" si="149"/>
        <v>0</v>
      </c>
      <c r="H829" s="27">
        <f t="shared" si="149"/>
        <v>0</v>
      </c>
      <c r="I829" s="33">
        <v>0</v>
      </c>
      <c r="J829" s="3"/>
    </row>
    <row r="830" spans="1:10" s="17" customFormat="1" ht="216.75">
      <c r="A830" s="6" t="s">
        <v>1442</v>
      </c>
      <c r="B830" s="51" t="s">
        <v>1279</v>
      </c>
      <c r="C830" s="55" t="s">
        <v>728</v>
      </c>
      <c r="D830" s="55" t="s">
        <v>893</v>
      </c>
      <c r="E830" s="55"/>
      <c r="F830" s="55" t="str">
        <f t="shared" si="149"/>
        <v>20,0</v>
      </c>
      <c r="G830" s="50">
        <f t="shared" si="149"/>
        <v>0</v>
      </c>
      <c r="H830" s="27">
        <f t="shared" si="149"/>
        <v>0</v>
      </c>
      <c r="I830" s="33">
        <v>0</v>
      </c>
      <c r="J830" s="3"/>
    </row>
    <row r="831" spans="1:10" s="17" customFormat="1" ht="25.5">
      <c r="A831" s="6" t="s">
        <v>1443</v>
      </c>
      <c r="B831" s="51" t="s">
        <v>65</v>
      </c>
      <c r="C831" s="55" t="s">
        <v>728</v>
      </c>
      <c r="D831" s="55" t="s">
        <v>893</v>
      </c>
      <c r="E831" s="55" t="s">
        <v>667</v>
      </c>
      <c r="F831" s="55" t="str">
        <f t="shared" si="149"/>
        <v>20,0</v>
      </c>
      <c r="G831" s="50">
        <f t="shared" si="149"/>
        <v>0</v>
      </c>
      <c r="H831" s="27">
        <f t="shared" si="149"/>
        <v>0</v>
      </c>
      <c r="I831" s="33">
        <v>0</v>
      </c>
      <c r="J831" s="3"/>
    </row>
    <row r="832" spans="1:10" s="17" customFormat="1" ht="12.75">
      <c r="A832" s="6" t="s">
        <v>1444</v>
      </c>
      <c r="B832" s="51" t="s">
        <v>669</v>
      </c>
      <c r="C832" s="55" t="s">
        <v>728</v>
      </c>
      <c r="D832" s="55" t="s">
        <v>893</v>
      </c>
      <c r="E832" s="55" t="s">
        <v>668</v>
      </c>
      <c r="F832" s="55" t="s">
        <v>1497</v>
      </c>
      <c r="G832" s="50">
        <v>0</v>
      </c>
      <c r="H832" s="27">
        <v>0</v>
      </c>
      <c r="I832" s="33">
        <v>0</v>
      </c>
      <c r="J832" s="3"/>
    </row>
    <row r="833" spans="1:10" s="17" customFormat="1" ht="12.75">
      <c r="A833" s="6" t="s">
        <v>1445</v>
      </c>
      <c r="B833" s="62" t="s">
        <v>683</v>
      </c>
      <c r="C833" s="63" t="s">
        <v>682</v>
      </c>
      <c r="D833" s="63"/>
      <c r="E833" s="63"/>
      <c r="F833" s="63" t="s">
        <v>1573</v>
      </c>
      <c r="G833" s="64">
        <f aca="true" t="shared" si="150" ref="G833:H838">SUM(G834)</f>
        <v>35</v>
      </c>
      <c r="H833" s="30">
        <f t="shared" si="150"/>
        <v>34.1</v>
      </c>
      <c r="I833" s="33">
        <f t="shared" si="142"/>
        <v>97.42857142857143</v>
      </c>
      <c r="J833" s="3"/>
    </row>
    <row r="834" spans="1:10" s="17" customFormat="1" ht="25.5">
      <c r="A834" s="6" t="s">
        <v>1446</v>
      </c>
      <c r="B834" s="57" t="s">
        <v>684</v>
      </c>
      <c r="C834" s="55" t="s">
        <v>677</v>
      </c>
      <c r="D834" s="55"/>
      <c r="E834" s="55"/>
      <c r="F834" s="55" t="s">
        <v>1573</v>
      </c>
      <c r="G834" s="52">
        <f t="shared" si="150"/>
        <v>35</v>
      </c>
      <c r="H834" s="25">
        <f t="shared" si="150"/>
        <v>34.1</v>
      </c>
      <c r="I834" s="33">
        <f t="shared" si="142"/>
        <v>97.42857142857143</v>
      </c>
      <c r="J834" s="3"/>
    </row>
    <row r="835" spans="1:10" s="17" customFormat="1" ht="25.5">
      <c r="A835" s="6" t="s">
        <v>1447</v>
      </c>
      <c r="B835" s="51" t="s">
        <v>1249</v>
      </c>
      <c r="C835" s="55" t="s">
        <v>677</v>
      </c>
      <c r="D835" s="55" t="s">
        <v>759</v>
      </c>
      <c r="E835" s="55"/>
      <c r="F835" s="55" t="s">
        <v>1573</v>
      </c>
      <c r="G835" s="52">
        <f t="shared" si="150"/>
        <v>35</v>
      </c>
      <c r="H835" s="25">
        <f t="shared" si="150"/>
        <v>34.1</v>
      </c>
      <c r="I835" s="33">
        <f t="shared" si="142"/>
        <v>97.42857142857143</v>
      </c>
      <c r="J835" s="3"/>
    </row>
    <row r="836" spans="1:10" s="17" customFormat="1" ht="25.5">
      <c r="A836" s="6" t="s">
        <v>1448</v>
      </c>
      <c r="B836" s="51" t="s">
        <v>685</v>
      </c>
      <c r="C836" s="55" t="s">
        <v>677</v>
      </c>
      <c r="D836" s="55" t="s">
        <v>894</v>
      </c>
      <c r="E836" s="55"/>
      <c r="F836" s="55" t="s">
        <v>1573</v>
      </c>
      <c r="G836" s="52">
        <f t="shared" si="150"/>
        <v>35</v>
      </c>
      <c r="H836" s="25">
        <f t="shared" si="150"/>
        <v>34.1</v>
      </c>
      <c r="I836" s="33">
        <f t="shared" si="142"/>
        <v>97.42857142857143</v>
      </c>
      <c r="J836" s="3"/>
    </row>
    <row r="837" spans="1:10" s="16" customFormat="1" ht="63.75">
      <c r="A837" s="6" t="s">
        <v>1449</v>
      </c>
      <c r="B837" s="51" t="s">
        <v>686</v>
      </c>
      <c r="C837" s="55" t="s">
        <v>677</v>
      </c>
      <c r="D837" s="55" t="s">
        <v>895</v>
      </c>
      <c r="E837" s="55"/>
      <c r="F837" s="55" t="s">
        <v>1573</v>
      </c>
      <c r="G837" s="52">
        <f t="shared" si="150"/>
        <v>35</v>
      </c>
      <c r="H837" s="25">
        <f t="shared" si="150"/>
        <v>34.1</v>
      </c>
      <c r="I837" s="33">
        <f t="shared" si="142"/>
        <v>97.42857142857143</v>
      </c>
      <c r="J837" s="5"/>
    </row>
    <row r="838" spans="1:10" s="17" customFormat="1" ht="12.75">
      <c r="A838" s="6" t="s">
        <v>1450</v>
      </c>
      <c r="B838" s="57" t="s">
        <v>678</v>
      </c>
      <c r="C838" s="55" t="s">
        <v>677</v>
      </c>
      <c r="D838" s="55" t="s">
        <v>895</v>
      </c>
      <c r="E838" s="55" t="s">
        <v>681</v>
      </c>
      <c r="F838" s="55" t="s">
        <v>1573</v>
      </c>
      <c r="G838" s="52">
        <f t="shared" si="150"/>
        <v>35</v>
      </c>
      <c r="H838" s="25">
        <f t="shared" si="150"/>
        <v>34.1</v>
      </c>
      <c r="I838" s="33">
        <f t="shared" si="142"/>
        <v>97.42857142857143</v>
      </c>
      <c r="J838" s="3"/>
    </row>
    <row r="839" spans="1:10" s="17" customFormat="1" ht="12.75">
      <c r="A839" s="6" t="s">
        <v>1451</v>
      </c>
      <c r="B839" s="57" t="s">
        <v>679</v>
      </c>
      <c r="C839" s="55" t="s">
        <v>677</v>
      </c>
      <c r="D839" s="55" t="s">
        <v>895</v>
      </c>
      <c r="E839" s="55" t="s">
        <v>680</v>
      </c>
      <c r="F839" s="55" t="s">
        <v>1573</v>
      </c>
      <c r="G839" s="52">
        <v>35</v>
      </c>
      <c r="H839" s="25">
        <v>34.1</v>
      </c>
      <c r="I839" s="33">
        <f t="shared" si="142"/>
        <v>97.42857142857143</v>
      </c>
      <c r="J839" s="3"/>
    </row>
    <row r="840" spans="1:10" s="17" customFormat="1" ht="25.5">
      <c r="A840" s="6" t="s">
        <v>1452</v>
      </c>
      <c r="B840" s="62" t="s">
        <v>673</v>
      </c>
      <c r="C840" s="63" t="s">
        <v>670</v>
      </c>
      <c r="D840" s="63"/>
      <c r="E840" s="63"/>
      <c r="F840" s="63">
        <f>F841+F850</f>
        <v>59145.399999999994</v>
      </c>
      <c r="G840" s="64">
        <f>G841+G850</f>
        <v>59173.5</v>
      </c>
      <c r="H840" s="29">
        <f>H841+H850</f>
        <v>58110.8</v>
      </c>
      <c r="I840" s="33">
        <f aca="true" t="shared" si="151" ref="I840:I856">H840/G840*100</f>
        <v>98.20409473835416</v>
      </c>
      <c r="J840" s="3"/>
    </row>
    <row r="841" spans="1:10" s="17" customFormat="1" ht="25.5">
      <c r="A841" s="6" t="s">
        <v>1453</v>
      </c>
      <c r="B841" s="57" t="s">
        <v>672</v>
      </c>
      <c r="C841" s="55" t="s">
        <v>671</v>
      </c>
      <c r="D841" s="55"/>
      <c r="E841" s="55"/>
      <c r="F841" s="55">
        <f aca="true" t="shared" si="152" ref="F841:H842">SUM(F842)</f>
        <v>59145.399999999994</v>
      </c>
      <c r="G841" s="52">
        <f t="shared" si="152"/>
        <v>59145.5</v>
      </c>
      <c r="H841" s="25">
        <f t="shared" si="152"/>
        <v>58110.8</v>
      </c>
      <c r="I841" s="33">
        <f t="shared" si="151"/>
        <v>98.2505854206998</v>
      </c>
      <c r="J841" s="3"/>
    </row>
    <row r="842" spans="1:10" s="17" customFormat="1" ht="25.5">
      <c r="A842" s="6" t="s">
        <v>1454</v>
      </c>
      <c r="B842" s="51" t="s">
        <v>674</v>
      </c>
      <c r="C842" s="55" t="s">
        <v>671</v>
      </c>
      <c r="D842" s="55" t="s">
        <v>759</v>
      </c>
      <c r="E842" s="55"/>
      <c r="F842" s="55">
        <f t="shared" si="152"/>
        <v>59145.399999999994</v>
      </c>
      <c r="G842" s="52">
        <f t="shared" si="152"/>
        <v>59145.5</v>
      </c>
      <c r="H842" s="25">
        <f t="shared" si="152"/>
        <v>58110.8</v>
      </c>
      <c r="I842" s="33">
        <f t="shared" si="151"/>
        <v>98.2505854206998</v>
      </c>
      <c r="J842" s="3"/>
    </row>
    <row r="843" spans="1:10" s="17" customFormat="1" ht="51">
      <c r="A843" s="6" t="s">
        <v>1455</v>
      </c>
      <c r="B843" s="51" t="s">
        <v>570</v>
      </c>
      <c r="C843" s="55" t="s">
        <v>671</v>
      </c>
      <c r="D843" s="55" t="s">
        <v>896</v>
      </c>
      <c r="E843" s="55"/>
      <c r="F843" s="55">
        <f>F844+F847</f>
        <v>59145.399999999994</v>
      </c>
      <c r="G843" s="52">
        <f>G844+G847</f>
        <v>59145.5</v>
      </c>
      <c r="H843" s="25">
        <f>H844+H847</f>
        <v>58110.8</v>
      </c>
      <c r="I843" s="33">
        <f t="shared" si="151"/>
        <v>98.2505854206998</v>
      </c>
      <c r="J843" s="3"/>
    </row>
    <row r="844" spans="1:10" s="17" customFormat="1" ht="102">
      <c r="A844" s="6" t="s">
        <v>1456</v>
      </c>
      <c r="B844" s="51" t="s">
        <v>571</v>
      </c>
      <c r="C844" s="55" t="s">
        <v>671</v>
      </c>
      <c r="D844" s="55" t="s">
        <v>897</v>
      </c>
      <c r="E844" s="55"/>
      <c r="F844" s="55" t="s">
        <v>1574</v>
      </c>
      <c r="G844" s="52">
        <f>SUM(G845)</f>
        <v>30792.7</v>
      </c>
      <c r="H844" s="26">
        <f>SUM(H845)</f>
        <v>29758</v>
      </c>
      <c r="I844" s="33">
        <f t="shared" si="151"/>
        <v>96.6397880017017</v>
      </c>
      <c r="J844" s="3"/>
    </row>
    <row r="845" spans="1:9" s="3" customFormat="1" ht="12.75">
      <c r="A845" s="6" t="s">
        <v>1457</v>
      </c>
      <c r="B845" s="57" t="s">
        <v>646</v>
      </c>
      <c r="C845" s="55" t="s">
        <v>671</v>
      </c>
      <c r="D845" s="55" t="s">
        <v>897</v>
      </c>
      <c r="E845" s="55" t="s">
        <v>654</v>
      </c>
      <c r="F845" s="55" t="s">
        <v>1574</v>
      </c>
      <c r="G845" s="52">
        <f>SUM(G846)</f>
        <v>30792.7</v>
      </c>
      <c r="H845" s="25">
        <f>SUM(H846)</f>
        <v>29758</v>
      </c>
      <c r="I845" s="33">
        <f t="shared" si="151"/>
        <v>96.6397880017017</v>
      </c>
    </row>
    <row r="846" spans="1:10" s="3" customFormat="1" ht="12.75">
      <c r="A846" s="6" t="s">
        <v>1458</v>
      </c>
      <c r="B846" s="57" t="s">
        <v>675</v>
      </c>
      <c r="C846" s="55" t="s">
        <v>671</v>
      </c>
      <c r="D846" s="55" t="s">
        <v>897</v>
      </c>
      <c r="E846" s="55" t="s">
        <v>676</v>
      </c>
      <c r="F846" s="55" t="s">
        <v>1574</v>
      </c>
      <c r="G846" s="52">
        <v>30792.7</v>
      </c>
      <c r="H846" s="26">
        <v>29758</v>
      </c>
      <c r="I846" s="33">
        <f t="shared" si="151"/>
        <v>96.6397880017017</v>
      </c>
      <c r="J846" s="35"/>
    </row>
    <row r="847" spans="1:9" s="3" customFormat="1" ht="127.5">
      <c r="A847" s="6" t="s">
        <v>1459</v>
      </c>
      <c r="B847" s="57" t="s">
        <v>1238</v>
      </c>
      <c r="C847" s="55" t="s">
        <v>671</v>
      </c>
      <c r="D847" s="55" t="s">
        <v>1078</v>
      </c>
      <c r="E847" s="55"/>
      <c r="F847" s="55">
        <f aca="true" t="shared" si="153" ref="F847:H848">SUM(F848)</f>
        <v>28352.8</v>
      </c>
      <c r="G847" s="52">
        <f t="shared" si="153"/>
        <v>28352.8</v>
      </c>
      <c r="H847" s="25">
        <f t="shared" si="153"/>
        <v>28352.8</v>
      </c>
      <c r="I847" s="33">
        <f t="shared" si="151"/>
        <v>100</v>
      </c>
    </row>
    <row r="848" spans="1:9" s="5" customFormat="1" ht="12.75">
      <c r="A848" s="6" t="s">
        <v>1460</v>
      </c>
      <c r="B848" s="57" t="s">
        <v>646</v>
      </c>
      <c r="C848" s="55" t="s">
        <v>671</v>
      </c>
      <c r="D848" s="55" t="s">
        <v>1078</v>
      </c>
      <c r="E848" s="55" t="s">
        <v>654</v>
      </c>
      <c r="F848" s="55">
        <f t="shared" si="153"/>
        <v>28352.8</v>
      </c>
      <c r="G848" s="52">
        <f t="shared" si="153"/>
        <v>28352.8</v>
      </c>
      <c r="H848" s="25">
        <f t="shared" si="153"/>
        <v>28352.8</v>
      </c>
      <c r="I848" s="33">
        <f t="shared" si="151"/>
        <v>100</v>
      </c>
    </row>
    <row r="849" spans="1:9" s="4" customFormat="1" ht="12.75">
      <c r="A849" s="6" t="s">
        <v>1461</v>
      </c>
      <c r="B849" s="57" t="s">
        <v>675</v>
      </c>
      <c r="C849" s="55" t="s">
        <v>671</v>
      </c>
      <c r="D849" s="55" t="s">
        <v>1078</v>
      </c>
      <c r="E849" s="55" t="s">
        <v>676</v>
      </c>
      <c r="F849" s="55">
        <v>28352.8</v>
      </c>
      <c r="G849" s="52">
        <v>28352.8</v>
      </c>
      <c r="H849" s="25">
        <v>28352.8</v>
      </c>
      <c r="I849" s="33">
        <f t="shared" si="151"/>
        <v>100</v>
      </c>
    </row>
    <row r="850" spans="1:9" s="4" customFormat="1" ht="12.75">
      <c r="A850" s="6" t="s">
        <v>1462</v>
      </c>
      <c r="B850" s="57" t="s">
        <v>1345</v>
      </c>
      <c r="C850" s="55" t="s">
        <v>1347</v>
      </c>
      <c r="D850" s="55"/>
      <c r="E850" s="55"/>
      <c r="F850" s="55">
        <f aca="true" t="shared" si="154" ref="F850:H854">SUM(F851)</f>
        <v>0</v>
      </c>
      <c r="G850" s="34">
        <f t="shared" si="154"/>
        <v>28</v>
      </c>
      <c r="H850" s="36">
        <f t="shared" si="154"/>
        <v>0</v>
      </c>
      <c r="I850" s="33">
        <f t="shared" si="151"/>
        <v>0</v>
      </c>
    </row>
    <row r="851" spans="1:9" s="4" customFormat="1" ht="25.5">
      <c r="A851" s="6" t="s">
        <v>1463</v>
      </c>
      <c r="B851" s="57" t="s">
        <v>1</v>
      </c>
      <c r="C851" s="55" t="s">
        <v>1347</v>
      </c>
      <c r="D851" s="55" t="s">
        <v>743</v>
      </c>
      <c r="E851" s="55"/>
      <c r="F851" s="55">
        <f t="shared" si="154"/>
        <v>0</v>
      </c>
      <c r="G851" s="34">
        <f t="shared" si="154"/>
        <v>28</v>
      </c>
      <c r="H851" s="36">
        <f t="shared" si="154"/>
        <v>0</v>
      </c>
      <c r="I851" s="33">
        <f t="shared" si="151"/>
        <v>0</v>
      </c>
    </row>
    <row r="852" spans="1:9" s="4" customFormat="1" ht="25.5">
      <c r="A852" s="6" t="s">
        <v>1464</v>
      </c>
      <c r="B852" s="57" t="s">
        <v>27</v>
      </c>
      <c r="C852" s="55" t="s">
        <v>1347</v>
      </c>
      <c r="D852" s="55" t="s">
        <v>784</v>
      </c>
      <c r="E852" s="55"/>
      <c r="F852" s="55">
        <f t="shared" si="154"/>
        <v>0</v>
      </c>
      <c r="G852" s="34">
        <f t="shared" si="154"/>
        <v>28</v>
      </c>
      <c r="H852" s="36">
        <f t="shared" si="154"/>
        <v>0</v>
      </c>
      <c r="I852" s="33">
        <f t="shared" si="151"/>
        <v>0</v>
      </c>
    </row>
    <row r="853" spans="1:9" s="4" customFormat="1" ht="76.5">
      <c r="A853" s="6" t="s">
        <v>1465</v>
      </c>
      <c r="B853" s="57" t="s">
        <v>1346</v>
      </c>
      <c r="C853" s="55" t="s">
        <v>1347</v>
      </c>
      <c r="D853" s="55" t="s">
        <v>1348</v>
      </c>
      <c r="E853" s="55"/>
      <c r="F853" s="55">
        <f t="shared" si="154"/>
        <v>0</v>
      </c>
      <c r="G853" s="34">
        <f t="shared" si="154"/>
        <v>28</v>
      </c>
      <c r="H853" s="36">
        <f t="shared" si="154"/>
        <v>0</v>
      </c>
      <c r="I853" s="33">
        <f t="shared" si="151"/>
        <v>0</v>
      </c>
    </row>
    <row r="854" spans="1:9" s="4" customFormat="1" ht="12.75">
      <c r="A854" s="6" t="s">
        <v>1575</v>
      </c>
      <c r="B854" s="57" t="s">
        <v>646</v>
      </c>
      <c r="C854" s="55" t="s">
        <v>1347</v>
      </c>
      <c r="D854" s="55" t="s">
        <v>1348</v>
      </c>
      <c r="E854" s="55" t="s">
        <v>654</v>
      </c>
      <c r="F854" s="55">
        <f t="shared" si="154"/>
        <v>0</v>
      </c>
      <c r="G854" s="34">
        <f t="shared" si="154"/>
        <v>28</v>
      </c>
      <c r="H854" s="36">
        <f t="shared" si="154"/>
        <v>0</v>
      </c>
      <c r="I854" s="33">
        <f t="shared" si="151"/>
        <v>0</v>
      </c>
    </row>
    <row r="855" spans="1:9" s="4" customFormat="1" ht="12.75">
      <c r="A855" s="6" t="s">
        <v>1466</v>
      </c>
      <c r="B855" s="57" t="s">
        <v>586</v>
      </c>
      <c r="C855" s="55" t="s">
        <v>1347</v>
      </c>
      <c r="D855" s="55" t="s">
        <v>1348</v>
      </c>
      <c r="E855" s="55" t="s">
        <v>587</v>
      </c>
      <c r="F855" s="55" t="s">
        <v>1476</v>
      </c>
      <c r="G855" s="34">
        <v>28</v>
      </c>
      <c r="H855" s="36">
        <v>0</v>
      </c>
      <c r="I855" s="33">
        <f t="shared" si="151"/>
        <v>0</v>
      </c>
    </row>
    <row r="856" spans="1:9" ht="12.75">
      <c r="A856" s="6" t="s">
        <v>722</v>
      </c>
      <c r="B856" s="78" t="s">
        <v>639</v>
      </c>
      <c r="C856" s="63"/>
      <c r="D856" s="79"/>
      <c r="E856" s="63"/>
      <c r="F856" s="63">
        <f>F7+F154+F161+F204+F285+F333+F620+F707+F714+F816+F833+F840</f>
        <v>450728.80000000005</v>
      </c>
      <c r="G856" s="64">
        <f>G7+G154+G161+G204+G285+G333+G620+G707+G714+G816+G833+G840</f>
        <v>517209.36</v>
      </c>
      <c r="H856" s="64">
        <f>H7+H154+H161+H204+H285+H333+H620+H707+H714+H816+H833+H840</f>
        <v>483258.49999999994</v>
      </c>
      <c r="I856" s="33">
        <f t="shared" si="151"/>
        <v>93.4357607139979</v>
      </c>
    </row>
    <row r="857" ht="12.75">
      <c r="A857" s="23"/>
    </row>
    <row r="858" ht="12.75">
      <c r="A858" s="24"/>
    </row>
    <row r="859" ht="12.75">
      <c r="A859" s="23"/>
    </row>
    <row r="860" ht="12.75">
      <c r="A860" s="23"/>
    </row>
    <row r="861" ht="12.75">
      <c r="A861" s="24"/>
    </row>
    <row r="862" ht="12.75">
      <c r="A862" s="23"/>
    </row>
    <row r="863" ht="12.75">
      <c r="A863" s="23"/>
    </row>
    <row r="864" ht="12.75">
      <c r="A864" s="24"/>
    </row>
    <row r="865" ht="12.75">
      <c r="A865" s="23"/>
    </row>
    <row r="866" ht="12.75">
      <c r="A866" s="23"/>
    </row>
    <row r="867" ht="12.75">
      <c r="A867" s="24"/>
    </row>
    <row r="868" ht="12.75">
      <c r="A868" s="23"/>
    </row>
    <row r="869" ht="12.75">
      <c r="A869" s="23"/>
    </row>
    <row r="870" ht="12.75">
      <c r="A870" s="24"/>
    </row>
    <row r="871" ht="12.75">
      <c r="A871" s="23"/>
    </row>
    <row r="872" ht="12.75">
      <c r="A872" s="23"/>
    </row>
    <row r="873" ht="12.75">
      <c r="A873" s="24"/>
    </row>
    <row r="874" ht="12.75">
      <c r="A874" s="23"/>
    </row>
    <row r="875" ht="12.75">
      <c r="A875" s="23"/>
    </row>
    <row r="876" ht="12.75">
      <c r="A876" s="24"/>
    </row>
    <row r="877" ht="12.75">
      <c r="A877" s="23"/>
    </row>
    <row r="878" ht="12.75">
      <c r="A878" s="23"/>
    </row>
    <row r="879" ht="12.75">
      <c r="A879" s="24"/>
    </row>
    <row r="880" ht="12.75">
      <c r="A880" s="23"/>
    </row>
    <row r="881" ht="12.75">
      <c r="A881" s="23"/>
    </row>
  </sheetData>
  <sheetProtection/>
  <mergeCells count="2">
    <mergeCell ref="A3:I3"/>
    <mergeCell ref="G2:I2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51" r:id="rId1"/>
  <rowBreaks count="2" manualBreakCount="2">
    <brk id="590" max="8" man="1"/>
    <brk id="63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E32"/>
  <sheetViews>
    <sheetView zoomScalePageLayoutView="0" workbookViewId="0" topLeftCell="A1">
      <selection activeCell="B38" sqref="B38"/>
    </sheetView>
  </sheetViews>
  <sheetFormatPr defaultColWidth="9.00390625" defaultRowHeight="12.75"/>
  <cols>
    <col min="3" max="3" width="9.625" style="0" bestFit="1" customWidth="1"/>
    <col min="4" max="4" width="10.625" style="0" customWidth="1"/>
    <col min="5" max="5" width="11.375" style="0" customWidth="1"/>
  </cols>
  <sheetData>
    <row r="2" spans="2:5" ht="12.75">
      <c r="B2" s="21" t="s">
        <v>710</v>
      </c>
      <c r="C2" s="22">
        <f>SUM(Лист1!G75)</f>
        <v>303.9</v>
      </c>
      <c r="D2" s="22">
        <f>SUM(Лист1!H75)</f>
        <v>303.2</v>
      </c>
      <c r="E2" s="22">
        <f>SUM(Лист1!I75)</f>
        <v>99.76966107272129</v>
      </c>
    </row>
    <row r="3" spans="2:5" ht="12.75">
      <c r="B3" s="21" t="s">
        <v>720</v>
      </c>
      <c r="C3" s="22" t="e">
        <f>SUM(Лист1!#REF!)</f>
        <v>#REF!</v>
      </c>
      <c r="D3" s="22" t="e">
        <f>SUM(Лист1!#REF!)</f>
        <v>#REF!</v>
      </c>
      <c r="E3" s="22" t="e">
        <f>SUM(Лист1!#REF!)</f>
        <v>#REF!</v>
      </c>
    </row>
    <row r="4" spans="2:5" ht="12.75">
      <c r="B4" s="21" t="s">
        <v>4</v>
      </c>
      <c r="C4" s="22">
        <f>SUM(Лист1!G152)</f>
        <v>25.6</v>
      </c>
      <c r="D4" s="22">
        <f>SUM(Лист1!H152)</f>
        <v>25.6</v>
      </c>
      <c r="E4" s="22">
        <f>SUM(Лист1!I152)</f>
        <v>100</v>
      </c>
    </row>
    <row r="5" spans="2:5" ht="12.75">
      <c r="B5" s="21" t="s">
        <v>689</v>
      </c>
      <c r="C5" s="22">
        <f>SUM(Лист1!G9+Лист1!G89)</f>
        <v>1199.4</v>
      </c>
      <c r="D5" s="22">
        <f>SUM(Лист1!H9+Лист1!H89)</f>
        <v>980.4</v>
      </c>
      <c r="E5" s="22">
        <f>SUM(Лист1!I9+Лист1!I89)</f>
        <v>98.09885931558935</v>
      </c>
    </row>
    <row r="6" spans="2:5" ht="12.75">
      <c r="B6" s="21" t="s">
        <v>562</v>
      </c>
      <c r="C6" s="22">
        <f>SUM(Лист1!G128)</f>
        <v>279.9</v>
      </c>
      <c r="D6" s="22">
        <f>SUM(Лист1!H128)</f>
        <v>219.9</v>
      </c>
      <c r="E6" s="22">
        <f>SUM(Лист1!I128)</f>
        <v>78.56377277599144</v>
      </c>
    </row>
    <row r="7" spans="2:5" ht="12.75">
      <c r="B7" s="21" t="s">
        <v>7</v>
      </c>
      <c r="C7" s="22">
        <f>SUM(Лист1!G146)</f>
        <v>416.9</v>
      </c>
      <c r="D7" s="22">
        <f>SUM(Лист1!H146)</f>
        <v>382</v>
      </c>
      <c r="E7" s="22">
        <f>SUM(Лист1!I146)</f>
        <v>91.62868793475654</v>
      </c>
    </row>
    <row r="8" spans="2:5" ht="12.75">
      <c r="B8" s="21" t="s">
        <v>733</v>
      </c>
      <c r="C8" s="22">
        <f>SUM(Лист1!G154+Лист1!G31)</f>
        <v>864.2</v>
      </c>
      <c r="D8" s="22">
        <f>SUM(Лист1!H154+Лист1!H31)</f>
        <v>855</v>
      </c>
      <c r="E8" s="22">
        <f>SUM(Лист1!I154+Лист1!I31)</f>
        <v>198.52941176470586</v>
      </c>
    </row>
    <row r="9" spans="2:5" ht="12.75">
      <c r="B9" s="21" t="s">
        <v>35</v>
      </c>
      <c r="C9" s="22">
        <f>SUM(Лист1!G38)</f>
        <v>1745.5</v>
      </c>
      <c r="D9" s="22">
        <f>SUM(Лист1!H38)</f>
        <v>1716.2</v>
      </c>
      <c r="E9" s="22">
        <f>SUM(Лист1!I38)</f>
        <v>98.32139788026353</v>
      </c>
    </row>
    <row r="10" spans="2:5" ht="12.75">
      <c r="B10" s="21" t="s">
        <v>72</v>
      </c>
      <c r="C10" s="22">
        <f>SUM(Лист1!G227)</f>
        <v>85.3</v>
      </c>
      <c r="D10" s="22">
        <f>SUM(Лист1!H227)</f>
        <v>54</v>
      </c>
      <c r="E10" s="22">
        <f>SUM(Лист1!I227)</f>
        <v>63.305978898007034</v>
      </c>
    </row>
    <row r="11" spans="2:5" ht="12.75">
      <c r="B11" s="21" t="s">
        <v>73</v>
      </c>
      <c r="C11" s="22">
        <f>SUM(Лист1!G261)</f>
        <v>552.4</v>
      </c>
      <c r="D11" s="22">
        <f>SUM(Лист1!H261)</f>
        <v>533</v>
      </c>
      <c r="E11" s="22">
        <f>SUM(Лист1!I261)</f>
        <v>96.48805213613323</v>
      </c>
    </row>
    <row r="12" spans="2:5" ht="12.75">
      <c r="B12" s="21" t="s">
        <v>58</v>
      </c>
      <c r="C12" s="22">
        <f>SUM(Лист1!G267)</f>
        <v>552.4</v>
      </c>
      <c r="D12" s="22">
        <f>SUM(Лист1!H267)</f>
        <v>533</v>
      </c>
      <c r="E12" s="22">
        <f>SUM(Лист1!I267)</f>
        <v>96.48805213613323</v>
      </c>
    </row>
    <row r="13" spans="2:5" ht="12.75">
      <c r="B13" s="21" t="s">
        <v>61</v>
      </c>
      <c r="C13" s="22" t="e">
        <f>SUM(Лист1!#REF!)</f>
        <v>#REF!</v>
      </c>
      <c r="D13" s="22" t="e">
        <f>SUM(Лист1!#REF!)</f>
        <v>#REF!</v>
      </c>
      <c r="E13" s="22" t="e">
        <f>SUM(Лист1!#REF!)</f>
        <v>#REF!</v>
      </c>
    </row>
    <row r="14" spans="2:5" ht="12.75">
      <c r="B14" s="21" t="s">
        <v>86</v>
      </c>
      <c r="C14" s="22" t="e">
        <f>SUM(Лист1!#REF!)</f>
        <v>#REF!</v>
      </c>
      <c r="D14" s="22" t="e">
        <f>SUM(Лист1!#REF!)</f>
        <v>#REF!</v>
      </c>
      <c r="E14" s="22" t="e">
        <f>SUM(Лист1!#REF!)</f>
        <v>#REF!</v>
      </c>
    </row>
    <row r="15" spans="2:5" ht="12.75">
      <c r="B15" s="21" t="s">
        <v>48</v>
      </c>
      <c r="C15" s="22">
        <f>SUM(Лист1!G572)</f>
        <v>175</v>
      </c>
      <c r="D15" s="22">
        <f>SUM(Лист1!H572)</f>
        <v>121.7</v>
      </c>
      <c r="E15" s="22">
        <f>SUM(Лист1!I572)</f>
        <v>69.54285714285714</v>
      </c>
    </row>
    <row r="16" spans="2:5" ht="12.75">
      <c r="B16" s="21" t="s">
        <v>67</v>
      </c>
      <c r="C16" s="22" t="e">
        <f>SUM(Лист1!#REF!+Лист1!G584)</f>
        <v>#REF!</v>
      </c>
      <c r="D16" s="22" t="e">
        <f>SUM(Лист1!#REF!+Лист1!H584)</f>
        <v>#REF!</v>
      </c>
      <c r="E16" s="22" t="e">
        <f>SUM(Лист1!#REF!+Лист1!I584)</f>
        <v>#REF!</v>
      </c>
    </row>
    <row r="17" spans="2:5" ht="12.75">
      <c r="B17" s="21" t="s">
        <v>80</v>
      </c>
      <c r="C17" s="22" t="e">
        <f>SUM(Лист1!G613+Лист1!#REF!)</f>
        <v>#REF!</v>
      </c>
      <c r="D17" s="22" t="e">
        <f>SUM(Лист1!H613+Лист1!#REF!)</f>
        <v>#REF!</v>
      </c>
      <c r="E17" s="22" t="e">
        <f>SUM(Лист1!I613+Лист1!#REF!)</f>
        <v>#REF!</v>
      </c>
    </row>
    <row r="18" spans="2:5" ht="12.75">
      <c r="B18" s="21" t="s">
        <v>564</v>
      </c>
      <c r="C18" s="22">
        <f>SUM(Лист1!G453+Лист1!G664)</f>
        <v>8059.9</v>
      </c>
      <c r="D18" s="22">
        <f>SUM(Лист1!H453+Лист1!H664)</f>
        <v>7954.8</v>
      </c>
      <c r="E18" s="22">
        <f>SUM(Лист1!I453+Лист1!I664)</f>
        <v>98.75727817850006</v>
      </c>
    </row>
    <row r="19" spans="2:5" ht="12.75">
      <c r="B19" s="21" t="s">
        <v>567</v>
      </c>
      <c r="C19" s="22" t="e">
        <f>SUM(Лист1!#REF!)</f>
        <v>#REF!</v>
      </c>
      <c r="D19" s="22" t="e">
        <f>SUM(Лист1!#REF!)</f>
        <v>#REF!</v>
      </c>
      <c r="E19" s="22" t="e">
        <f>SUM(Лист1!#REF!)</f>
        <v>#REF!</v>
      </c>
    </row>
    <row r="20" spans="2:5" ht="12.75">
      <c r="B20" s="21" t="s">
        <v>539</v>
      </c>
      <c r="C20" s="22">
        <f>SUM(Лист1!G504)</f>
        <v>7</v>
      </c>
      <c r="D20" s="22">
        <f>SUM(Лист1!H504)</f>
        <v>0</v>
      </c>
      <c r="E20" s="22">
        <f>SUM(Лист1!I504)</f>
        <v>0</v>
      </c>
    </row>
    <row r="21" spans="2:5" ht="12.75">
      <c r="B21" s="21" t="s">
        <v>584</v>
      </c>
      <c r="C21" s="22">
        <f>SUM(Лист1!G45)</f>
        <v>19754.1</v>
      </c>
      <c r="D21" s="22">
        <f>SUM(Лист1!H45)</f>
        <v>18342.8</v>
      </c>
      <c r="E21" s="22">
        <f>SUM(Лист1!I45)</f>
        <v>92.8556603439286</v>
      </c>
    </row>
    <row r="22" spans="2:5" ht="12.75">
      <c r="B22" s="21" t="s">
        <v>589</v>
      </c>
      <c r="C22" s="22">
        <f>SUM(Лист1!G798)</f>
        <v>2392.1</v>
      </c>
      <c r="D22" s="22">
        <f>SUM(Лист1!H798)</f>
        <v>2392.1</v>
      </c>
      <c r="E22" s="22">
        <f>SUM(Лист1!I798)</f>
        <v>100</v>
      </c>
    </row>
    <row r="23" spans="2:5" ht="12.75">
      <c r="B23" s="21" t="s">
        <v>598</v>
      </c>
      <c r="C23" s="22" t="e">
        <f>SUM(Лист1!#REF!)</f>
        <v>#REF!</v>
      </c>
      <c r="D23" s="22" t="e">
        <f>SUM(Лист1!#REF!)</f>
        <v>#REF!</v>
      </c>
      <c r="E23" s="22" t="e">
        <f>SUM(Лист1!#REF!)</f>
        <v>#REF!</v>
      </c>
    </row>
    <row r="24" spans="2:5" ht="12.75">
      <c r="B24" s="21" t="s">
        <v>40</v>
      </c>
      <c r="C24" s="22" t="e">
        <f>SUM(Лист1!#REF!+Лист1!G754+Лист1!G821)</f>
        <v>#REF!</v>
      </c>
      <c r="D24" s="22" t="e">
        <f>SUM(Лист1!#REF!+Лист1!H754+Лист1!H821)</f>
        <v>#REF!</v>
      </c>
      <c r="E24" s="22" t="e">
        <f>SUM(Лист1!#REF!+Лист1!I754+Лист1!I821)</f>
        <v>#REF!</v>
      </c>
    </row>
    <row r="25" spans="2:5" ht="12.75">
      <c r="B25" s="21" t="s">
        <v>45</v>
      </c>
      <c r="C25" s="22">
        <f>SUM(Лист1!G794)</f>
        <v>4368.4</v>
      </c>
      <c r="D25" s="22">
        <f>SUM(Лист1!H794)</f>
        <v>4345.599999999999</v>
      </c>
      <c r="E25" s="22">
        <f>SUM(Лист1!I794)</f>
        <v>99.47806977383024</v>
      </c>
    </row>
    <row r="26" spans="2:5" ht="12.75">
      <c r="B26" s="21" t="s">
        <v>640</v>
      </c>
      <c r="C26" s="22" t="e">
        <f>SUM(Лист1!G54+Лист1!#REF!+Лист1!G839)</f>
        <v>#REF!</v>
      </c>
      <c r="D26" s="22" t="e">
        <f>SUM(Лист1!H54+Лист1!#REF!+Лист1!H839)</f>
        <v>#REF!</v>
      </c>
      <c r="E26" s="22" t="e">
        <f>SUM(Лист1!I54+Лист1!#REF!+Лист1!I839)</f>
        <v>#REF!</v>
      </c>
    </row>
    <row r="27" spans="2:5" ht="12.75">
      <c r="B27" s="21" t="s">
        <v>728</v>
      </c>
      <c r="C27" s="22">
        <f>SUM(Лист1!G558)</f>
        <v>70</v>
      </c>
      <c r="D27" s="22">
        <f>SUM(Лист1!H558)</f>
        <v>70</v>
      </c>
      <c r="E27" s="22">
        <f>SUM(Лист1!I558)</f>
        <v>100</v>
      </c>
    </row>
    <row r="28" spans="2:5" ht="12.75">
      <c r="B28" s="21" t="s">
        <v>677</v>
      </c>
      <c r="C28" s="22" t="e">
        <f>SUM(Лист1!#REF!)</f>
        <v>#REF!</v>
      </c>
      <c r="D28" s="22" t="e">
        <f>SUM(Лист1!#REF!)</f>
        <v>#REF!</v>
      </c>
      <c r="E28" s="22" t="e">
        <f>SUM(Лист1!#REF!)</f>
        <v>#REF!</v>
      </c>
    </row>
    <row r="29" spans="2:5" ht="12.75">
      <c r="B29" s="21" t="s">
        <v>671</v>
      </c>
      <c r="C29" s="22" t="e">
        <f>SUM(Лист1!#REF!)</f>
        <v>#REF!</v>
      </c>
      <c r="D29" s="22" t="e">
        <f>SUM(Лист1!#REF!)</f>
        <v>#REF!</v>
      </c>
      <c r="E29" s="22" t="e">
        <f>SUM(Лист1!#REF!)</f>
        <v>#REF!</v>
      </c>
    </row>
    <row r="30" spans="2:5" ht="12.75">
      <c r="B30" s="20"/>
      <c r="C30" s="22" t="e">
        <f>SUM(C2:C29)</f>
        <v>#REF!</v>
      </c>
      <c r="D30" s="22" t="e">
        <f>SUM(D2:D29)</f>
        <v>#REF!</v>
      </c>
      <c r="E30" s="22" t="e">
        <f>SUM(E2:E29)</f>
        <v>#REF!</v>
      </c>
    </row>
    <row r="31" spans="2:5" ht="12.75">
      <c r="B31" s="20"/>
      <c r="C31" s="20"/>
      <c r="D31" s="20"/>
      <c r="E31" s="20"/>
    </row>
    <row r="32" spans="2:5" ht="12.75">
      <c r="B32" s="20"/>
      <c r="C32" s="20"/>
      <c r="D32" s="20"/>
      <c r="E32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PC-113</cp:lastModifiedBy>
  <cp:lastPrinted>2016-12-02T05:43:54Z</cp:lastPrinted>
  <dcterms:created xsi:type="dcterms:W3CDTF">2007-10-11T12:08:51Z</dcterms:created>
  <dcterms:modified xsi:type="dcterms:W3CDTF">2017-10-04T03:17:58Z</dcterms:modified>
  <cp:category/>
  <cp:version/>
  <cp:contentType/>
  <cp:contentStatus/>
</cp:coreProperties>
</file>