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290" windowWidth="15480" windowHeight="10320" activeTab="0"/>
  </bookViews>
  <sheets>
    <sheet name="Лист1" sheetId="1" r:id="rId1"/>
    <sheet name="функционал" sheetId="2" r:id="rId2"/>
    <sheet name="Лист2" sheetId="3" r:id="rId3"/>
  </sheets>
  <definedNames>
    <definedName name="_xlnm.Print_Titles" localSheetId="0">'Лист1'!$5:$6</definedName>
    <definedName name="_xlnm.Print_Area" localSheetId="0">'Лист1'!$A$1:$J$670</definedName>
  </definedNames>
  <calcPr fullCalcOnLoad="1"/>
</workbook>
</file>

<file path=xl/sharedStrings.xml><?xml version="1.0" encoding="utf-8"?>
<sst xmlns="http://schemas.openxmlformats.org/spreadsheetml/2006/main" count="3682" uniqueCount="1169">
  <si>
    <t>634</t>
  </si>
  <si>
    <t>641</t>
  </si>
  <si>
    <t>648</t>
  </si>
  <si>
    <t>649</t>
  </si>
  <si>
    <t>650</t>
  </si>
  <si>
    <t>651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</si>
  <si>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</si>
  <si>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</si>
  <si>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</si>
  <si>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</si>
  <si>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</si>
  <si>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</si>
  <si>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</si>
  <si>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</si>
  <si>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</si>
  <si>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</si>
  <si>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</si>
  <si>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</si>
  <si>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</si>
  <si>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</si>
  <si>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</si>
  <si>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</si>
  <si>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73</t>
  </si>
  <si>
    <t>74</t>
  </si>
  <si>
    <t>75</t>
  </si>
  <si>
    <t>80</t>
  </si>
  <si>
    <t>81</t>
  </si>
  <si>
    <t>82</t>
  </si>
  <si>
    <t>83</t>
  </si>
  <si>
    <t>90</t>
  </si>
  <si>
    <t>93</t>
  </si>
  <si>
    <t>94</t>
  </si>
  <si>
    <t>95</t>
  </si>
  <si>
    <t>96</t>
  </si>
  <si>
    <t>97</t>
  </si>
  <si>
    <t>98</t>
  </si>
  <si>
    <t>99</t>
  </si>
  <si>
    <t>103</t>
  </si>
  <si>
    <t>104</t>
  </si>
  <si>
    <t>105</t>
  </si>
  <si>
    <t>106</t>
  </si>
  <si>
    <t>107</t>
  </si>
  <si>
    <t>121</t>
  </si>
  <si>
    <t>122</t>
  </si>
  <si>
    <t>123</t>
  </si>
  <si>
    <t>124</t>
  </si>
  <si>
    <t>125</t>
  </si>
  <si>
    <t>126</t>
  </si>
  <si>
    <t>127</t>
  </si>
  <si>
    <t>128</t>
  </si>
  <si>
    <t>136</t>
  </si>
  <si>
    <t>138</t>
  </si>
  <si>
    <t>139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</si>
  <si>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</si>
  <si>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</si>
  <si>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</si>
  <si>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</si>
  <si>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</si>
  <si>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</si>
  <si>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</si>
  <si>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</si>
  <si>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</si>
  <si>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</si>
  <si>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</si>
  <si>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167</t>
  </si>
  <si>
    <t>168</t>
  </si>
  <si>
    <t>169</t>
  </si>
  <si>
    <t>170</t>
  </si>
  <si>
    <t>171</t>
  </si>
  <si>
    <t>172</t>
  </si>
  <si>
    <t>191</t>
  </si>
  <si>
    <t>192</t>
  </si>
  <si>
    <t>193</t>
  </si>
  <si>
    <t>194</t>
  </si>
  <si>
    <t>195</t>
  </si>
  <si>
    <t>196</t>
  </si>
  <si>
    <t>203</t>
  </si>
  <si>
    <t>204</t>
  </si>
  <si>
    <t>205</t>
  </si>
  <si>
    <t>206</t>
  </si>
  <si>
    <t>218</t>
  </si>
  <si>
    <t>219</t>
  </si>
  <si>
    <t>220</t>
  </si>
  <si>
    <t>221</t>
  </si>
  <si>
    <t>222</t>
  </si>
  <si>
    <t>Подпрограмма "Формирование и постановка на государственный кадастровый учёт земельных участков"</t>
  </si>
  <si>
    <t>Проведение конкурсов, фестивалей, соревнований с целью выявления одарённых и талантливых детей Большеулуйского района. Софинансирование за участие в краевых конкурсах по условиям Положений. Оплата страховых взносов за участников спортивных и культурно массовых мероприятий в рамках подпрограммы «Развитие дошкольного, общего образования детей» муниципальной программы «Развитие образования Большеулуйского района»</t>
  </si>
  <si>
    <t>Проведение муниципального этапа Всероссийской олимпиады школьников. Награждение победителей и призёров муниципального этапа Всероссийской олимпиады. Поощрение педагогов за подготовку победителей и призёров муниципального этапа Всероссийской олимпиады школьников в рамках подпрограммы «Развитие дошкольного, общего образования детей» муниципальной программы «Развитие образования Большеулуйского района»</t>
  </si>
  <si>
    <t>Проведение ежегодного конкурса летних оздоровительных программ, реализуемых в летних оздоровительных лагерях при образовательных учреждениях в рамках подпрограммы «Развитие дошкольного, общего образования детей» муниципальной программы «Развитие образования Большеулуйского района»</t>
  </si>
  <si>
    <t>Реализация образовательных программ оздоровления, отдыха, занятости детей и подростков в рамках подпрограммы «Развитие дошкольного, общего образования детей» муниципальной программы «Развитие образования Большеулуйского района»</t>
  </si>
  <si>
    <t>Организация подвоза детей и подростков к местам отдыха, оздоровления, занятости, местам проведения культурно-массовых мероприятий в рамках подпрограммы «Развитие дошкольного, общего образования детей» муниципальной программы «Развитие образования Большеулуйского района»</t>
  </si>
  <si>
    <t>237</t>
  </si>
  <si>
    <t>238</t>
  </si>
  <si>
    <t>244</t>
  </si>
  <si>
    <t>245</t>
  </si>
  <si>
    <t>246</t>
  </si>
  <si>
    <t>250</t>
  </si>
  <si>
    <t>252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</si>
  <si>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</si>
  <si>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</si>
  <si>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</si>
  <si>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</si>
  <si>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</si>
  <si>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</si>
  <si>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</si>
  <si>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</si>
  <si>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</si>
  <si>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</si>
  <si>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</si>
  <si>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279</t>
  </si>
  <si>
    <t>280</t>
  </si>
  <si>
    <t>284</t>
  </si>
  <si>
    <t>285</t>
  </si>
  <si>
    <t>286</t>
  </si>
  <si>
    <t>287</t>
  </si>
  <si>
    <t>288</t>
  </si>
  <si>
    <t>289</t>
  </si>
  <si>
    <t>290</t>
  </si>
  <si>
    <t>299</t>
  </si>
  <si>
    <t>309</t>
  </si>
  <si>
    <t>317</t>
  </si>
  <si>
    <t>318</t>
  </si>
  <si>
    <t>319</t>
  </si>
  <si>
    <t>321</t>
  </si>
  <si>
    <t>322</t>
  </si>
  <si>
    <t>323</t>
  </si>
  <si>
    <t>324</t>
  </si>
  <si>
    <t>325</t>
  </si>
  <si>
    <t>326</t>
  </si>
  <si>
    <t>380</t>
  </si>
  <si>
    <t>416</t>
  </si>
  <si>
    <t>425</t>
  </si>
  <si>
    <t>426</t>
  </si>
  <si>
    <t>427</t>
  </si>
  <si>
    <t>435</t>
  </si>
  <si>
    <t>436</t>
  </si>
  <si>
    <t>437</t>
  </si>
  <si>
    <t>441</t>
  </si>
  <si>
    <t>442</t>
  </si>
  <si>
    <t>443</t>
  </si>
  <si>
    <t>Культура, кинематография</t>
  </si>
  <si>
    <t>0800</t>
  </si>
  <si>
    <t>Культура</t>
  </si>
  <si>
    <t>0801</t>
  </si>
  <si>
    <t>Подпрограмма "Культурное наследие Большеулуйского района"</t>
  </si>
  <si>
    <t>Обеспечение деятельности (оказание услуг) ПМПК в рамках подпрограммы «Обеспечение реализации муниципальной программы и прочие мероприятия в области образования» муниципальной программы «Развитие образования Большеулуйского района»</t>
  </si>
  <si>
    <t>451</t>
  </si>
  <si>
    <t>452</t>
  </si>
  <si>
    <t>453</t>
  </si>
  <si>
    <t>454</t>
  </si>
  <si>
    <t>455</t>
  </si>
  <si>
    <t>456</t>
  </si>
  <si>
    <t>463</t>
  </si>
  <si>
    <t>464</t>
  </si>
  <si>
    <t>465</t>
  </si>
  <si>
    <t>538</t>
  </si>
  <si>
    <t>539</t>
  </si>
  <si>
    <t>Молодежная политика и оздоровление детей</t>
  </si>
  <si>
    <t>0707</t>
  </si>
  <si>
    <t>0709</t>
  </si>
  <si>
    <t>Другие вопросы в области образования</t>
  </si>
  <si>
    <t>Муниципальная программа Большеулуйского района «Создание условий для обеспечения  доступным и комфортным жильем граждан Большеулуйского района»</t>
  </si>
  <si>
    <t>Подпрограмма «Стимулирование жилищного строительства на территории Большеулуйского района»</t>
  </si>
  <si>
    <t>Подпрограмма "Создание условий для эффективного и ответственного управления муниципальными финансами, повышение устойчивости бюджетов поселений Большеулуйского района"</t>
  </si>
  <si>
    <t>Обеспечение деятельности (оказание услуг) МБУК "Большеулуйская ЦБС" в рамках подпрограммы   «Культурное наследие Большеулуйского района» муниципальной программы Большеулуйского района «Развитие культуры Большеулуйского района»</t>
  </si>
  <si>
    <t>Подпрограмма "Искусство и народное творчество Большеулуйского района"</t>
  </si>
  <si>
    <t>Организация и проведение районных национальных праздников:"Янов день", "Адвент", "Сабантуй",в рамках подпрограммы   «Искусство и народное творчество Большеулуйского района» муниципальной программы Большеулуйского района «Развитие культуры Большеулуйского района»</t>
  </si>
  <si>
    <t>Организация и проведение фестивалей народного, эстрадного, патриотического творчества ,в рамках подпрограммы   «Искусство и народное творчество Большеулуйского района» муниципальной программы Большеулуйского района «Развитие культуры Большеулуйского района»</t>
  </si>
  <si>
    <t>Проведение районных семинаров, творческих лабораторий, мастер-классов с приглашением иногородних специалистов в рамках подпрограммы   «Обеспечение условий реализации программы и прочие мероприятия» муниципальной программы Большеулуйского района «Развитие культуры Большеулуйского района»</t>
  </si>
  <si>
    <t>0909</t>
  </si>
  <si>
    <t>Субсидии</t>
  </si>
  <si>
    <t>520</t>
  </si>
  <si>
    <t>Пенсионное обеспечение</t>
  </si>
  <si>
    <t>1001</t>
  </si>
  <si>
    <t>Подпрограмма «Повышение качества жизни отдельных категорий граждан в т.ч. инвалидов, степени их социальной защищённости»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</si>
  <si>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</si>
  <si>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</si>
  <si>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</si>
  <si>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</si>
  <si>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Социальное обслуживание населения</t>
  </si>
  <si>
    <t>1002</t>
  </si>
  <si>
    <t>Подпрограмма «Повышение качества и доступности социальных услуг населению»</t>
  </si>
  <si>
    <t>547</t>
  </si>
  <si>
    <t>548</t>
  </si>
  <si>
    <t>549</t>
  </si>
  <si>
    <t>581</t>
  </si>
  <si>
    <t>582</t>
  </si>
  <si>
    <t>583</t>
  </si>
  <si>
    <t>584</t>
  </si>
  <si>
    <t>585</t>
  </si>
  <si>
    <t>586</t>
  </si>
  <si>
    <t>597</t>
  </si>
  <si>
    <t>598</t>
  </si>
  <si>
    <t>599</t>
  </si>
  <si>
    <t>601</t>
  </si>
  <si>
    <t>602</t>
  </si>
  <si>
    <t>603</t>
  </si>
  <si>
    <t>604</t>
  </si>
  <si>
    <t>605</t>
  </si>
  <si>
    <t>606</t>
  </si>
  <si>
    <t>607</t>
  </si>
  <si>
    <t>223</t>
  </si>
  <si>
    <t>224</t>
  </si>
  <si>
    <t>225</t>
  </si>
  <si>
    <t>226</t>
  </si>
  <si>
    <t>Подпрограмма "Вовлечение молодёжи Большеулуйского района в социальную практику"</t>
  </si>
  <si>
    <t>Проведение аттестации автоматизированных систем для обеспечения безопасности информации, составляющей государственную тайну в рамках подпрограммы «Обеспечение предупреждения возникновения и развития чрезвычайных ситуаций природного и техногенного характера, снижение ущерба и потерь от чрезвычайных ситуаций муниципального характера» муниципальной программы Большеулуйского района «Защита населения и территории Большеулуйского района от чрезвычайных ситуаций природного и техногенного характера»</t>
  </si>
  <si>
    <t>Проведение мероприятий по содержанию Единой дежурной диспетчерской службы Администрации Большеулуйского района в рамках подпрограммы «Обеспечение предупреждения возникновения и развития чрезвычайных ситуаций природного и техногенного характера, снижение ущерба и потерь от чрезвычайных ситуаций муниципального характера» муниципальной программы Большеулуйского района «Защита населения и территории Большеулуйского района от чрезвычайных ситуаций природного и техногенного характера»</t>
  </si>
  <si>
    <t>Подпрограмма "Организация обучения населения в области гражданской обороны, защиты от чрезвычайных ситуаций природного и техногенного характера, информирование населения о мерах пожарной безопасности"</t>
  </si>
  <si>
    <t>Подпрограмма "Патриотическое  воспитание молодёжи Большеулуйского района "</t>
  </si>
  <si>
    <t>0405</t>
  </si>
  <si>
    <t>ФЭУ администрации Большеулуйского района</t>
  </si>
  <si>
    <t>Сельское хозяйство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</si>
  <si>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ДШИ в рамках подпрограммы "Обеспечение условий реализации программы и прочие мероприятия" муниципальной программы Большеулуйского района "Развитие культуры Большеулуйского района"</t>
  </si>
  <si>
    <t>Монтаж видеонаблюдения в рамках подпрограммы «О мерах противодействию терроризму и экстремизму» муниципальной программы Большеулуйского района «Защита населения и территории Большеулуйского района от чрезвычайных ситуаций природного и техногенного характера»</t>
  </si>
  <si>
    <t>Субсидии юридическим лицам (кроме некоммерческих организаций), индивидуальным предпринимателям, физическим лицам</t>
  </si>
  <si>
    <t>240</t>
  </si>
  <si>
    <t>Вид расходов</t>
  </si>
  <si>
    <t>137</t>
  </si>
  <si>
    <t>1000</t>
  </si>
  <si>
    <t>Всего</t>
  </si>
  <si>
    <t>1006</t>
  </si>
  <si>
    <t>Другие вопросы в области социальной политики</t>
  </si>
  <si>
    <t>200</t>
  </si>
  <si>
    <t>Раздел, подраздел</t>
  </si>
  <si>
    <t>9</t>
  </si>
  <si>
    <t>149</t>
  </si>
  <si>
    <t>Межбюджетные трансферты</t>
  </si>
  <si>
    <t>Социальная политика</t>
  </si>
  <si>
    <t>84</t>
  </si>
  <si>
    <t>85</t>
  </si>
  <si>
    <t>86</t>
  </si>
  <si>
    <t>87</t>
  </si>
  <si>
    <t>88</t>
  </si>
  <si>
    <t>89</t>
  </si>
  <si>
    <t>129</t>
  </si>
  <si>
    <t>130</t>
  </si>
  <si>
    <t>131</t>
  </si>
  <si>
    <t>132</t>
  </si>
  <si>
    <t>176</t>
  </si>
  <si>
    <t>177</t>
  </si>
  <si>
    <t>178</t>
  </si>
  <si>
    <t>207</t>
  </si>
  <si>
    <t>208</t>
  </si>
  <si>
    <t>209</t>
  </si>
  <si>
    <t>210</t>
  </si>
  <si>
    <t>235</t>
  </si>
  <si>
    <t>236</t>
  </si>
  <si>
    <t>242</t>
  </si>
  <si>
    <t>243</t>
  </si>
  <si>
    <t>253</t>
  </si>
  <si>
    <t>254</t>
  </si>
  <si>
    <t>255</t>
  </si>
  <si>
    <t>259</t>
  </si>
  <si>
    <t>260</t>
  </si>
  <si>
    <t>261</t>
  </si>
  <si>
    <t>262</t>
  </si>
  <si>
    <t>291</t>
  </si>
  <si>
    <t>292</t>
  </si>
  <si>
    <t>293</t>
  </si>
  <si>
    <t>294</t>
  </si>
  <si>
    <t>327</t>
  </si>
  <si>
    <t>333</t>
  </si>
  <si>
    <t>334</t>
  </si>
  <si>
    <t>358</t>
  </si>
  <si>
    <t>359</t>
  </si>
  <si>
    <t>360</t>
  </si>
  <si>
    <t>361</t>
  </si>
  <si>
    <t>367</t>
  </si>
  <si>
    <t>378</t>
  </si>
  <si>
    <t>379</t>
  </si>
  <si>
    <t>400</t>
  </si>
  <si>
    <t>438</t>
  </si>
  <si>
    <t>439</t>
  </si>
  <si>
    <t>440</t>
  </si>
  <si>
    <t>447</t>
  </si>
  <si>
    <t>457</t>
  </si>
  <si>
    <t>458</t>
  </si>
  <si>
    <t>459</t>
  </si>
  <si>
    <t>460</t>
  </si>
  <si>
    <t>461</t>
  </si>
  <si>
    <t>462</t>
  </si>
  <si>
    <t>466</t>
  </si>
  <si>
    <t>467</t>
  </si>
  <si>
    <t>468</t>
  </si>
  <si>
    <t>469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</si>
  <si>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</si>
  <si>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</si>
  <si>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</si>
  <si>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</si>
  <si>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</si>
  <si>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</si>
  <si>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</si>
  <si>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</si>
  <si>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</si>
  <si>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485</t>
  </si>
  <si>
    <t>486</t>
  </si>
  <si>
    <t>487</t>
  </si>
  <si>
    <t>488</t>
  </si>
  <si>
    <t>511</t>
  </si>
  <si>
    <t>512</t>
  </si>
  <si>
    <t>513</t>
  </si>
  <si>
    <t>514</t>
  </si>
  <si>
    <t>515</t>
  </si>
  <si>
    <t>524</t>
  </si>
  <si>
    <t>580</t>
  </si>
  <si>
    <t>593</t>
  </si>
  <si>
    <t>594</t>
  </si>
  <si>
    <t>595</t>
  </si>
  <si>
    <t>596</t>
  </si>
  <si>
    <t>612</t>
  </si>
  <si>
    <t>613</t>
  </si>
  <si>
    <t>614</t>
  </si>
  <si>
    <t>615</t>
  </si>
  <si>
    <t>616</t>
  </si>
  <si>
    <t>617</t>
  </si>
  <si>
    <t>Иные межбюджетные трансферты</t>
  </si>
  <si>
    <t>Отдел социальной защиты населения администрации Большеулуйского района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</si>
  <si>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</si>
  <si>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</si>
  <si>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540</t>
  </si>
  <si>
    <t>500</t>
  </si>
  <si>
    <t>(тыс. рублей)</t>
  </si>
  <si>
    <t>№ строки</t>
  </si>
  <si>
    <t>Наименование главных распорядителей и наименование показателей бюджетной классификации</t>
  </si>
  <si>
    <t>Целевая статья</t>
  </si>
  <si>
    <t>1</t>
  </si>
  <si>
    <t>2</t>
  </si>
  <si>
    <t>3</t>
  </si>
  <si>
    <t>4</t>
  </si>
  <si>
    <t>5</t>
  </si>
  <si>
    <t>6</t>
  </si>
  <si>
    <t>7</t>
  </si>
  <si>
    <t>8</t>
  </si>
  <si>
    <t/>
  </si>
  <si>
    <t>Код ведомства</t>
  </si>
  <si>
    <t xml:space="preserve">Ведомственная структура расходов районного бюджета </t>
  </si>
  <si>
    <t>094</t>
  </si>
  <si>
    <t>600</t>
  </si>
  <si>
    <t>610</t>
  </si>
  <si>
    <t>Субсидии бюджетным учреждениям</t>
  </si>
  <si>
    <t>1400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</si>
  <si>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</si>
  <si>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</si>
  <si>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Межбюджетные трансферты общего характера бюджетам субъектов Российской Федерации и муниципальных образований</t>
  </si>
  <si>
    <t>Дотации</t>
  </si>
  <si>
    <t>510</t>
  </si>
  <si>
    <t>1301</t>
  </si>
  <si>
    <t>Обслуживание государственного (муниципального) долга</t>
  </si>
  <si>
    <t>Обслуживание муниципального долга</t>
  </si>
  <si>
    <t>730</t>
  </si>
  <si>
    <t>700</t>
  </si>
  <si>
    <t>1300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</si>
  <si>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</si>
  <si>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</si>
  <si>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Подпрограмма "Управление муниципальным долгом Большеулуйского района"</t>
  </si>
  <si>
    <t>Котрольно-счетный орган Большеулуйского района</t>
  </si>
  <si>
    <t>102</t>
  </si>
  <si>
    <t>Администрация Большеулуйского района</t>
  </si>
  <si>
    <t>111</t>
  </si>
  <si>
    <t>0100</t>
  </si>
  <si>
    <t>0106</t>
  </si>
  <si>
    <t>100</t>
  </si>
  <si>
    <t>120</t>
  </si>
  <si>
    <t>Подпрограмма "Организация и осуществление муниципального финансового контроля и надзора в финансово-бюджетной сфере Большеулуйского района"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</si>
  <si>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</si>
  <si>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выплату персоналу казенных учреждений</t>
  </si>
  <si>
    <t>Субсидии на возмещение части затрат на уплату первого взноса (аванса) при заключении договоров лизинга оборудования, в рамках подпрограммы «Поддержка субъектов малого и среднего предпринимательства» муниципальной программы Большеулуйского района «Развитие субъектов малого и среднего предпринимательства в Большеулуйском районе»</t>
  </si>
  <si>
    <t>Подпрограмма "Инвентаризация объектов недвижимого имущества"</t>
  </si>
  <si>
    <t>Обеспечение предоставления услуг в сфере образования в рамках подпрограммы «Обеспечение реализации муниципальной программы и прочие мероприятия в области образования» муниципальной программы «Развитие образования Большеулуйского района»</t>
  </si>
  <si>
    <t>Руководство и управление в сфере установленных функций в рамках подпрограммы «Обеспечение реализации муниципальной программы и прочие мероприятия в области образования» муниципальной программы «Развитие образования Большеулуйского района»</t>
  </si>
  <si>
    <t>Подпрограмма "Обеспечение жильём молодых семей в Большеулуйском районе"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</si>
  <si>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«Развитие дошкольного, общего образования детей» муниципальной программы «Развитие образования Большеулуйского района»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</si>
  <si>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«Обеспечение реализации муниципальной программы и прочие мероприятия в области образования» муниципальной программы «Развитие образования Большеулуйского района»</t>
  </si>
  <si>
    <t>Большеулуйский районный Совет депутатов</t>
  </si>
  <si>
    <t>101</t>
  </si>
  <si>
    <t>0102</t>
  </si>
  <si>
    <t>Функционирование высшего должностного лица субъекта Российской  Федерации и муниципального образования</t>
  </si>
  <si>
    <t>Непрограммные расходы представительных органов власти</t>
  </si>
  <si>
    <t xml:space="preserve">Функционирование Большеулуйского районного Совета депутатов </t>
  </si>
  <si>
    <t>Председатель представительного органа местного самоуправления муниципального района в рамках непрограммных расходов представительного органа власти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</si>
  <si>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</si>
  <si>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Депутаты представительного органа местного самоуправления в рамках непрограммных расходов  представительного органа власти</t>
  </si>
  <si>
    <t>Руководство и управление в сфере установленных функций органов местного самоуправления в рамках непрограммных расходов представительного органа власти</t>
  </si>
  <si>
    <t>Иные бюджетные ассигнования</t>
  </si>
  <si>
    <t>Уплата налогов, сборов и иных платежей</t>
  </si>
  <si>
    <t>0103</t>
  </si>
  <si>
    <t>800</t>
  </si>
  <si>
    <t>850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</si>
  <si>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</si>
  <si>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Подпрограмма "Обеспечение условий реализации программы и прочие мероприятия"</t>
  </si>
  <si>
    <t>Физическая культура и спорт</t>
  </si>
  <si>
    <t>1100</t>
  </si>
  <si>
    <t>Массовый спорт</t>
  </si>
  <si>
    <t>1102</t>
  </si>
  <si>
    <t>Подпрограмма "Развитие массовой физической культуры и спорта"</t>
  </si>
  <si>
    <t>Подпрограмма «Развитие кадрового потенциала отрасли»</t>
  </si>
  <si>
    <t>Создание условий для закрепления педагогических кадров в образовательных учреждениях путём обеспечения социальной поддержки педагогов. Аренда жилой площади на территории района специалистов - педагогических работников (молодые специалисты, специалисты приехавшие в район из иных муниципалитетов). Подъёмные молодым специалистам в рамках подпрограммы «Развитие кадрового потенциала отрасли» муниципальной программы «Развитие образования Большеулуйского района»</t>
  </si>
  <si>
    <t>110</t>
  </si>
  <si>
    <t>0113</t>
  </si>
  <si>
    <t>133</t>
  </si>
  <si>
    <t>Другие общегосударственные вопросы</t>
  </si>
  <si>
    <t>Общегосударственные вопросы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</si>
  <si>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</si>
  <si>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Руководство и управление в сфере установленных функций, в рамках подпрограммы «Обеспечение реализации муниципальной программы и прочие мероприятия» муниципальной программы Большеулуйского района «Управление муниципальными финансами»</t>
  </si>
  <si>
    <t>Непрограммные расходы отдельных органов исполнительной власти</t>
  </si>
  <si>
    <t>Функционирование администрации Большеулуйского района</t>
  </si>
  <si>
    <t>Руководство и управление в сфере установленных функций органов местного самоуправления в рамках непрограммных расходов отдельных органов исполнительной власти</t>
  </si>
  <si>
    <t>0104</t>
  </si>
  <si>
    <t>Резервные фонды</t>
  </si>
  <si>
    <t>Резервные фонды исполнительных органов местного самоуправления по Администрации Большеулуйского района в рамках непрограммных расходов отдельных органов исполнительной власти</t>
  </si>
  <si>
    <t>Резервные средства</t>
  </si>
  <si>
    <t>0111</t>
  </si>
  <si>
    <t>870</t>
  </si>
  <si>
    <t>Подпрограмма "Развитие архивного дела в Большеулуйском районе"</t>
  </si>
  <si>
    <t>161</t>
  </si>
  <si>
    <t>162</t>
  </si>
  <si>
    <t>163</t>
  </si>
  <si>
    <t>164</t>
  </si>
  <si>
    <t>165</t>
  </si>
  <si>
    <t>166</t>
  </si>
  <si>
    <t>179</t>
  </si>
  <si>
    <t>Организация деятельности районных методических объединений, методических советов. Обеспечение системы переподготовки и повышения квалификации педагогов через семинары, круглые столы, педагогические чтения и др. в рамках подпрограммы «Развитие кадрового потенциала отрасли» муниципальной программы «Развитие образования Большеулуйского района»</t>
  </si>
  <si>
    <t>Награждение лучших учителей за высокие показатели в учебно-воспитательном процессе и внедрение инновационных технологий в обучении школьников в рамках подпрограммы «Развитие кадрового потенциала отрасли» муниципальной программы «Развитие образования Большеулуйского района»</t>
  </si>
  <si>
    <t>Подпрограмма «Господдержка детей сирот, расширение практики применения семейных форм воспитания»</t>
  </si>
  <si>
    <t>Подпрограмма «Обеспечение реализации муниципальной программы и прочие мероприятия в области образования»</t>
  </si>
  <si>
    <t>Функционирование финансового отдела администрации Большеулуйского района</t>
  </si>
  <si>
    <t>Субвенции бюджетам муниципальных образований района на выполнение государственных полномочий по созданию и обеспечению деятельности административных комиссий в рамках непрограммных расходов отдельных органов исполнительной власти</t>
  </si>
  <si>
    <t>Субвенции</t>
  </si>
  <si>
    <t>530</t>
  </si>
  <si>
    <t>Национальная оборона</t>
  </si>
  <si>
    <t>Мобилизационная и вневойсковая подготовка</t>
  </si>
  <si>
    <t>Субвенции бюджетам муниципальных образований района на осуществление первичного воинского учета на территориях, где отсутствуют военные комиссариаты в рамках непрограммных расходов отдельных органов исполнительной власти</t>
  </si>
  <si>
    <t>0200</t>
  </si>
  <si>
    <t>0203</t>
  </si>
  <si>
    <t>Национальная экономика</t>
  </si>
  <si>
    <t>Транспорт</t>
  </si>
  <si>
    <t>Социальное обеспечение населения</t>
  </si>
  <si>
    <t>1003</t>
  </si>
  <si>
    <t>Социальные выплаты гражданам, кроме публичных нормативных социальных выплат</t>
  </si>
  <si>
    <t>320</t>
  </si>
  <si>
    <t>Охрана семьи и детства</t>
  </si>
  <si>
    <t>1004</t>
  </si>
  <si>
    <t>Обеспечение деятельности (оказание услуг), создание нормативных условий хранения архивных документов, исключающих их хищение и утрату, формирование современной информационно-технологической инфраструктуры, в рамках подпрограммы   «Развитие архивного дела в Большеулуйском районе» муниципальной программы Большеулуйского района «Развитие культуры Большеулуйского района»</t>
  </si>
  <si>
    <t>0505</t>
  </si>
  <si>
    <t>Другие вопросы в области жилищно-коммунального хозяйства</t>
  </si>
  <si>
    <t>Подпрограмма «Обеспечение реализации муниципальной программы и прочие мероприятия»</t>
  </si>
  <si>
    <t>Руководство и управление в сфере установленных функций в рамках подпрограммы «Обеспечение реализации муниципальной программы и прочие мероприятия» муниципальной программы «Реформирование и модернизация жилищно-коммунального хозяйства и повышение энергетической эффективности в Большеулуйском районе»</t>
  </si>
  <si>
    <t>Большеулуйский отдел образования администрации района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</si>
  <si>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</si>
  <si>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</si>
  <si>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Муниципальная программа "Защита населения и территории Большеулуйского района от чрезвычайных ситуаций природного и техногенного характера"</t>
  </si>
  <si>
    <t>Подпрограмма "Обеспечение предупреждения возникновения и развития чрезвычайных ситуаций природного и техногенного характера, снижение ущерба и потерь от чрезвычайных ситуаций муниципального характера"</t>
  </si>
  <si>
    <t>Чернение льда на затопленных участках р.Чулым, в рамках подпрограммы «Обеспечение предупреждения возникновения и развития чрезвычайных ситуаций природного и техногенного характера, снижение ущерба и потерь от чрезвычайных ситуаций муниципального характера» муниципальной программы Большеулуйского района «Защита населения и территории Большеулуйского района от чрезвычайных ситуаций природного и техногенного характера»</t>
  </si>
  <si>
    <t>0400</t>
  </si>
  <si>
    <t>0408</t>
  </si>
  <si>
    <t>810</t>
  </si>
  <si>
    <t>Другие вопросы в области национальной экономики</t>
  </si>
  <si>
    <t>0412</t>
  </si>
  <si>
    <t>Муниципальное казенное учреждение "Служба заказчика"</t>
  </si>
  <si>
    <t>Образование</t>
  </si>
  <si>
    <t>Дошкольное образование</t>
  </si>
  <si>
    <t>Муниципальная программа Большеулуйского района «Развитие образования Большеулуйского района»</t>
  </si>
  <si>
    <t>Подпрограмма «Развитие дошкольного, общего образования детей»</t>
  </si>
  <si>
    <t>Предоставление субсидий бюджетным, автономным учреждениям и иным некоммерческим организациям</t>
  </si>
  <si>
    <t>0700</t>
  </si>
  <si>
    <t>0701</t>
  </si>
  <si>
    <t>Обслуживание и ремонт имеющейся аппаратуры системы централизованного оповещения ГО (АСЦО) населения Большеулуйского района в рамках подпрограммы   «Организация обучения населения в области гражданской обороны, защиты от чрезвычайных ситуаций природного и техногенного характера, информирование населения о мерах пожарной безопасности» муниципальной программы Большеулуйского района «Защита населения и территории Большеулуйского района от чрезвычайных ситуаций природного и техногенного характера»</t>
  </si>
  <si>
    <t>Другие вопросы в области национальной безопасности и правоохранительной деятельности</t>
  </si>
  <si>
    <t>Подпрограмма "О мерах противодействию терроризму и экстремизму"</t>
  </si>
  <si>
    <t>0300</t>
  </si>
  <si>
    <t>0309</t>
  </si>
  <si>
    <t>0314</t>
  </si>
  <si>
    <t>Подпрограмма "Поддержка субъектов малого и среднего предпринимательства"</t>
  </si>
  <si>
    <t>Субсидии вновь созданным субъектам малого предпринимательства на возмещение части расходов, связанных с приобретением и созданием основных средств и началом предпринимательской деятельности ,в рамках подпрограммы «Поддержка субъектов малого и среднего предпринимательства» муниципальной программы Большеулуйского района «Развитие субъектов малого и среднего предпринимательства в Большеулуйском районе»</t>
  </si>
  <si>
    <t>Подпрограмма "Обеспечение реализации муниципальной программы"</t>
  </si>
  <si>
    <t>Условно утвержденные расходы</t>
  </si>
  <si>
    <t>410</t>
  </si>
  <si>
    <t>Общее образование</t>
  </si>
  <si>
    <t>Обеспечение деятельности (оказание услуг) муниципальных общеобразовательных учреждений в рамках подпрограммы «Развитие дошкольного, общего образования детей» муниципальной программы «Развитие образования Большеулуйского района»</t>
  </si>
  <si>
    <t>0702</t>
  </si>
  <si>
    <t>Обеспечение деятельности (оказание услуг)(субсидия на основную деятельность) МБОУ ДОД "Детская школа искусств" в рамках подпрограммы   «Обеспечение условий реализации программы и прочие мероприятия» муниципальной программы Большеулуйского района «Развитие культуры Большеулуйского района»</t>
  </si>
  <si>
    <t>Подпрограмма "Развитие системы подготовки спортивного резерва"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</si>
  <si>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«Развитие архивного дела в Большеулуйском районе» муниципальной программы Большеулуйского района «Развитие культуры Большеулуйского района»</t>
  </si>
  <si>
    <t>0500</t>
  </si>
  <si>
    <t>0502</t>
  </si>
  <si>
    <t>Жилищно-коммунальное хозяйство</t>
  </si>
  <si>
    <t>Коммунальное хозяйство</t>
  </si>
  <si>
    <t>Капитальные вложения в объекты недвижимого имущества государственной (муниципальной) собственности</t>
  </si>
  <si>
    <t>Бюджетные инвестиции</t>
  </si>
  <si>
    <t>618</t>
  </si>
  <si>
    <t>619</t>
  </si>
  <si>
    <t>620</t>
  </si>
  <si>
    <t>621</t>
  </si>
  <si>
    <t>622</t>
  </si>
  <si>
    <t>623</t>
  </si>
  <si>
    <t>624</t>
  </si>
  <si>
    <t>628</t>
  </si>
  <si>
    <t>632</t>
  </si>
  <si>
    <t>633</t>
  </si>
  <si>
    <t>553</t>
  </si>
  <si>
    <t>554</t>
  </si>
  <si>
    <t>555</t>
  </si>
  <si>
    <t xml:space="preserve">Муниципальная программа "Развитие сельского хозяйства и регулирование рынков сельскохозяйственной продукции, сырья и продовольствия в Большеулуйском районе" </t>
  </si>
  <si>
    <t>Субсидии бюджетам муниципальных образований района на организацию и проведение акарицидных обработок мест массового отдыха населения, в рамках непрограммных расходов отдельных органов исполнительной власти</t>
  </si>
  <si>
    <t xml:space="preserve">Муниципальная программа Большеулуйского района "Развитие культуры Большеулуйского района" </t>
  </si>
  <si>
    <t>Муниципальная программа Большеулуйского района "Эффективное управление муниципальным имуществом и земельными отношениями"</t>
  </si>
  <si>
    <t>Подпрограмма «Поддержка малых форм хозяйствования»</t>
  </si>
  <si>
    <t>Проведение работ по формированию земельных участков, занимаемых объектами недвижимости, находящимися в муниципальной собственности, в рамках подпрограммы «Формирование и постановка на государственный кадастровый учёт земельных участков» муниципальной программы Большеулуйского района «Эффективное управление муниципальным имуществом и земельными отношениями»</t>
  </si>
  <si>
    <t>Топографическая съёмка, инвентаризация земельных участков, расположенных на территории Большеулуйского района, в рамках подпрограммы «Формирование и постановка на государственный кадастровый учёт земельных участков» муниципальной программы Большеулуйского района «Эффективное управление муниципальным имуществом и земельными отношениями»</t>
  </si>
  <si>
    <t>Муниципальная программа Большеулуйского района «Реформирование и модернизация жилищно-коммунального хозяйства и повышение энергетической эффективности в Большеулуйском районе»</t>
  </si>
  <si>
    <t>Подпрограмма "Развитие и модернизация объектов коммунальной инфраструктуры Большеулуйского района"</t>
  </si>
  <si>
    <t>Субсидия на содержание биотермической ямы в рамках подпрограммы "Развитие и модернизация объектов коммунальной инфраструктуры Большеулуйского района " муниципальной программы «Реформирование и модернизация жилищно-коммунального хозяйства и повышение энергетической эффективности в Большеулуйском районе»</t>
  </si>
  <si>
    <t>Субсидия на погребение умерших не имеющих родственников в рамках подпрограммы "Развитие и модернизация объектов коммунальной инфраструктуры Большеулуйского района " муниципальной программы «Реформирование и модернизация жилищно-коммунального хозяйства и повышение энергетической эффективности в Большеулуйском районе»</t>
  </si>
  <si>
    <t>Муниципальная программа "Развитие физической культуры, спорта в Большеулуйском районе Красноярского края"</t>
  </si>
  <si>
    <t>Муниципальная программа "Молодёжь Большеулуйского района"</t>
  </si>
  <si>
    <t>Поддержка деятельности районного Молодёжного совета при Главе района, в рамках подпрограммы «Вовлечение молодёжи Большеулуйского района в социальную практику» муниципальной программы  «Молодёжь Большеулуйского района »</t>
  </si>
  <si>
    <t>Проведение мероприятий, направленных на вовлечение молодых семей Большеулуйского района в общественную деятельности (конкурс "Папа, мама, я - спортивная семья", проведение круглых столов "Молодая семья: проблемы, перспективы", районный конкурс "Молодая семья года"), в рамках подпрограммы «Вовлечение молодёжи Большеулуйского района в социальную практику» муниципальной программы  «Молодёжь Большеулуйского района »</t>
  </si>
  <si>
    <t>Вручение ежегодных молодёжных премий Главы Большеулуйского района, в рамках подпрограммы «Вовлечение молодёжи Большеулуйского района в социальную практику» муниципальной программы  «Молодёжь Большеулуйского района»</t>
  </si>
  <si>
    <t>Проведение социально - значимых акций, в рамках подпрограммы «Вовлечение молодёжи Большеулуйского района в социальную практику» муниципальной программы  «Молодёжь Большеулуйского района»</t>
  </si>
  <si>
    <t>Проведение новогоднего бала для талантливой молодёжи, в рамках подпрограммы «Вовлечение молодёжи Большеулуйского района в социальную практику» муниципальной программы  «Молодёжь Большеулуйского района »</t>
  </si>
  <si>
    <t>Участие учащейся и рабочей молодёжи в краевых и зональных слётах, прохождение курсов повышения квалификации специалистов ОДМ и МЦ, в рамках подпрограммы «Вовлечение молодёжи Большеулуйского района в социальную практику» муниципальной программы  «Молодёжь Большеулуйского района»</t>
  </si>
  <si>
    <t>Проведение районного конкурса "Инициатива молодых - любому району", в рамках подпрограммы «Вовлечение молодёжи Большеулуйского района в социальную практику» муниципальной программы  «Молодёжь Большеулуйского района»</t>
  </si>
  <si>
    <t>Предоставление субсидии муниципальному бюджетному учреждению "Многопрофильный молодёжный центр Большеулуйского района" на выполнение муниципального задания, в рамках подпрограммы «Вовлечение молодёжи Большеулуйского района в социальную практику» муниципальной программы  «Молодёжь Большеулуйского района »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</si>
  <si>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«Вовлечение молодёжи Большеулуйского района в социальную практику» муниципальной программы  «Молодёжь Большеулуйского района »</t>
  </si>
  <si>
    <t>Проведение районного конкурса социальных инициатив "Мой край - моё дело", в рамках подпрограммы «Патриотическое  воспитание молодёжи Большеулуйского района» муниципальной программы  «Молодёжь Большеулуйского района»</t>
  </si>
  <si>
    <t>Муниципальная программа Большеулуйского района "Развитие культуры Большеулуйского района"</t>
  </si>
  <si>
    <t>Муниципальная программа "Развитие физической культуры, спорта в Большеулуйском районе Красноярского края "</t>
  </si>
  <si>
    <t>Проведение районных спортивно-массовых мероприятий, в рамках подпрограммы «Развитие массовой физической культуры и спорта» муниципальной программы Большеулуйского района «Развитие физической культуры, спорта в Большеулуйском районе Красноярского края»</t>
  </si>
  <si>
    <t>Муниципальная программа Большеулуйского района «Реформирование и модернизация жилищно-коммунального хозяйства и повышение энергетической эффективности в Большеулуйском районе »</t>
  </si>
  <si>
    <t>Медицинское сопровождение детей в загородные лагеря,  в рамках подпрограммы «Развитие дошкольного, общего образования детей» муниципальной программы «Развитие образования Большеулуйского района»</t>
  </si>
  <si>
    <t>Другие вопросы в области здравоохранения</t>
  </si>
  <si>
    <t>Здравоохранение</t>
  </si>
  <si>
    <t>0900</t>
  </si>
  <si>
    <t>Участие в софинасировании в краевой программе по предоставлению субсидий бюджетам муниципальных образований из краевого бюджета на деятельность МБУ "Многопрофильный молодежный центр Большеулуйского района", в рамках подпрограммы «Вовлечение молодёжи Большеулуйского района в социальную практику» муниципальной программы  «Молодёжь Большеулуйского района »</t>
  </si>
  <si>
    <t>Расходы на выплаты персоналу государственных (муниципальных) органов</t>
  </si>
  <si>
    <t xml:space="preserve">   </t>
  </si>
  <si>
    <t>278</t>
  </si>
  <si>
    <t>311</t>
  </si>
  <si>
    <t>312</t>
  </si>
  <si>
    <t>313</t>
  </si>
  <si>
    <t>314</t>
  </si>
  <si>
    <t>315</t>
  </si>
  <si>
    <t>316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</si>
  <si>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непрограммых расходов органов исполнительной власти</t>
  </si>
  <si>
    <t>Подпрограмма "Обеспечение профилактики и тушения пожаров в Большеулуйском районе"</t>
  </si>
  <si>
    <t>Производство минерализированных полос и уход за ними в сельских населенных пунктах района, в рамках подпрограммы "Обеспечение профилактики и тушения пожаров в Большеулуйском районе" муниципальной программы Большеулуйского района «Защита населения и территории Большеулуйского района от чрезвычайных ситуаций природного и техногенного характера»</t>
  </si>
  <si>
    <t>180</t>
  </si>
  <si>
    <t>Подпрограмма "Обеспечение реализации муниципальной программы и прочие мероприятия"</t>
  </si>
  <si>
    <t>Взносы на капитальный ремонт общего имущества многоквартирных домов</t>
  </si>
  <si>
    <t>251</t>
  </si>
  <si>
    <t>328</t>
  </si>
  <si>
    <t>329</t>
  </si>
  <si>
    <t>1840000990</t>
  </si>
  <si>
    <t>1800000000</t>
  </si>
  <si>
    <t>1840000000</t>
  </si>
  <si>
    <t>9620075140</t>
  </si>
  <si>
    <t>9600000000</t>
  </si>
  <si>
    <t>9620000000</t>
  </si>
  <si>
    <t>9620075550</t>
  </si>
  <si>
    <t>1820000010</t>
  </si>
  <si>
    <t>1820000000</t>
  </si>
  <si>
    <t>1810000010</t>
  </si>
  <si>
    <t>1810000000</t>
  </si>
  <si>
    <t>1810076010</t>
  </si>
  <si>
    <t>9510000910</t>
  </si>
  <si>
    <t>9510000000</t>
  </si>
  <si>
    <t>9500000000</t>
  </si>
  <si>
    <t>9510000920</t>
  </si>
  <si>
    <t>9510000990</t>
  </si>
  <si>
    <t>9700000000</t>
  </si>
  <si>
    <t xml:space="preserve">Непрограммные мероприятия контрольно-счётного органа </t>
  </si>
  <si>
    <t>Функционирование Контрольно-счётного органа Большеулуйского района</t>
  </si>
  <si>
    <t>9710000000</t>
  </si>
  <si>
    <t xml:space="preserve">Руководство и управление в сфере установленных функций контрольно-счётного органа местного самоуправления в рамках непрограммных расходов </t>
  </si>
  <si>
    <t>9710000990</t>
  </si>
  <si>
    <t>0840000000</t>
  </si>
  <si>
    <t>0800000000</t>
  </si>
  <si>
    <t>1900000000</t>
  </si>
  <si>
    <t>1940000000</t>
  </si>
  <si>
    <t>1940000990</t>
  </si>
  <si>
    <t>9610000000</t>
  </si>
  <si>
    <t>9610000990</t>
  </si>
  <si>
    <t>9610074290</t>
  </si>
  <si>
    <t>9610000920</t>
  </si>
  <si>
    <t>0830000000</t>
  </si>
  <si>
    <t>0830000010</t>
  </si>
  <si>
    <t>0830075190</t>
  </si>
  <si>
    <t>1830000000</t>
  </si>
  <si>
    <t>1830000980</t>
  </si>
  <si>
    <t>1910000000</t>
  </si>
  <si>
    <t>1910000010</t>
  </si>
  <si>
    <t>1940000010</t>
  </si>
  <si>
    <t>0500000000</t>
  </si>
  <si>
    <t>0510000000</t>
  </si>
  <si>
    <t>0510000010</t>
  </si>
  <si>
    <t>0510000020</t>
  </si>
  <si>
    <t>0510000030</t>
  </si>
  <si>
    <t>0520000000</t>
  </si>
  <si>
    <t>0520000010</t>
  </si>
  <si>
    <t>0540000000</t>
  </si>
  <si>
    <t>0540000010</t>
  </si>
  <si>
    <t>0530000000</t>
  </si>
  <si>
    <t>0530000020</t>
  </si>
  <si>
    <t>1400000000</t>
  </si>
  <si>
    <t>1410000000</t>
  </si>
  <si>
    <t>1200000000</t>
  </si>
  <si>
    <t>1220000000</t>
  </si>
  <si>
    <t>1220000010</t>
  </si>
  <si>
    <t>1230000000</t>
  </si>
  <si>
    <t>1230000030</t>
  </si>
  <si>
    <t>1100000000</t>
  </si>
  <si>
    <t>1120000000</t>
  </si>
  <si>
    <t>1120000010</t>
  </si>
  <si>
    <t>1120000030</t>
  </si>
  <si>
    <t>1120000040</t>
  </si>
  <si>
    <t>1120000050</t>
  </si>
  <si>
    <t>1410075180</t>
  </si>
  <si>
    <t>1930000000</t>
  </si>
  <si>
    <t>1930000010</t>
  </si>
  <si>
    <t>0840000010</t>
  </si>
  <si>
    <t>0900000000</t>
  </si>
  <si>
    <t>0920000000</t>
  </si>
  <si>
    <t>0920000010</t>
  </si>
  <si>
    <t>0921000210</t>
  </si>
  <si>
    <t>1000000000</t>
  </si>
  <si>
    <t>1010000000</t>
  </si>
  <si>
    <t>1010000020</t>
  </si>
  <si>
    <t>1010000040</t>
  </si>
  <si>
    <t>1010000050</t>
  </si>
  <si>
    <t>1010000070</t>
  </si>
  <si>
    <t>1010000080</t>
  </si>
  <si>
    <t>1010000090</t>
  </si>
  <si>
    <t>1010000100</t>
  </si>
  <si>
    <t>1010000120</t>
  </si>
  <si>
    <t>1010000130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</si>
  <si>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в рамках подпрограммы   «Культурное наследие Большеулуйского района» муниципальной программы Большеулуйского района «Развитие культуры Большеулуйского района»</t>
  </si>
  <si>
    <t>0810000000</t>
  </si>
  <si>
    <t>0810000010</t>
  </si>
  <si>
    <t>0820000000</t>
  </si>
  <si>
    <t>0820000010</t>
  </si>
  <si>
    <t>0820000030</t>
  </si>
  <si>
    <t>0820000040</t>
  </si>
  <si>
    <t>0820000050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</si>
  <si>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в рамках подпрограммы   «Искусство и народное творчество Большеулуйского района» муниципальной программы Большеулуйского района «Развитие культуры Большеулуйского района»</t>
  </si>
  <si>
    <t>0840000030</t>
  </si>
  <si>
    <t>1030000000</t>
  </si>
  <si>
    <t>0910000000</t>
  </si>
  <si>
    <t>0910000010</t>
  </si>
  <si>
    <t>0920000020</t>
  </si>
  <si>
    <t>0200000000</t>
  </si>
  <si>
    <t>0220000000</t>
  </si>
  <si>
    <t>0220000010</t>
  </si>
  <si>
    <t>0220000070</t>
  </si>
  <si>
    <t>0220000080</t>
  </si>
  <si>
    <t>0220000130</t>
  </si>
  <si>
    <t>0220000140</t>
  </si>
  <si>
    <t>0220000150</t>
  </si>
  <si>
    <t>0220000280</t>
  </si>
  <si>
    <t>0220000050</t>
  </si>
  <si>
    <t>0220000240</t>
  </si>
  <si>
    <t>0230000010</t>
  </si>
  <si>
    <t>0230000020</t>
  </si>
  <si>
    <t>0230000030</t>
  </si>
  <si>
    <t>0240000000</t>
  </si>
  <si>
    <t>0230000000</t>
  </si>
  <si>
    <t>0250000000</t>
  </si>
  <si>
    <t>0250000010</t>
  </si>
  <si>
    <t>0250000980</t>
  </si>
  <si>
    <t>0250000990</t>
  </si>
  <si>
    <t>1930000020</t>
  </si>
  <si>
    <t>0400000000</t>
  </si>
  <si>
    <t>0410000000</t>
  </si>
  <si>
    <t>0410000010</t>
  </si>
  <si>
    <t>0410000020</t>
  </si>
  <si>
    <t>1020000000</t>
  </si>
  <si>
    <t>1020000030</t>
  </si>
  <si>
    <t>0450000000</t>
  </si>
  <si>
    <t>0450000980</t>
  </si>
  <si>
    <t>0300000000</t>
  </si>
  <si>
    <t>0310000000</t>
  </si>
  <si>
    <t>0310000010</t>
  </si>
  <si>
    <t>0310000020</t>
  </si>
  <si>
    <t>0310000030</t>
  </si>
  <si>
    <t>1600000000</t>
  </si>
  <si>
    <t>1610000000</t>
  </si>
  <si>
    <t>1610000010</t>
  </si>
  <si>
    <t>9610000910</t>
  </si>
  <si>
    <t>Глава исполнительного органа местного самоуправления муниципального района в рамках непрограммных расходов исполниительного органа власти</t>
  </si>
  <si>
    <t>Непрограммные расходы исполнительных органов власти</t>
  </si>
  <si>
    <t>9610076040</t>
  </si>
  <si>
    <t>1480000000</t>
  </si>
  <si>
    <t>1480075170</t>
  </si>
  <si>
    <t>1010074560</t>
  </si>
  <si>
    <t>02400R0820</t>
  </si>
  <si>
    <t>0490075700</t>
  </si>
  <si>
    <t>0490000000</t>
  </si>
  <si>
    <t>0220074080</t>
  </si>
  <si>
    <t>0220075640</t>
  </si>
  <si>
    <t>0220074090</t>
  </si>
  <si>
    <t>0240075520</t>
  </si>
  <si>
    <t>0220075540</t>
  </si>
  <si>
    <t>0220075660</t>
  </si>
  <si>
    <t>0220075560</t>
  </si>
  <si>
    <t>0320000000</t>
  </si>
  <si>
    <t>44</t>
  </si>
  <si>
    <t>45</t>
  </si>
  <si>
    <t>46</t>
  </si>
  <si>
    <t>47</t>
  </si>
  <si>
    <t>48</t>
  </si>
  <si>
    <t>49</t>
  </si>
  <si>
    <t>50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</si>
  <si>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</si>
  <si>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</si>
  <si>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</si>
  <si>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</si>
  <si>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</si>
  <si>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</si>
  <si>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</si>
  <si>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</si>
  <si>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</si>
  <si>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</si>
  <si>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</si>
  <si>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</si>
  <si>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</si>
  <si>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</si>
  <si>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</si>
  <si>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76</t>
  </si>
  <si>
    <t>77</t>
  </si>
  <si>
    <t>78</t>
  </si>
  <si>
    <t>79</t>
  </si>
  <si>
    <t>108</t>
  </si>
  <si>
    <t>109</t>
  </si>
  <si>
    <t>119</t>
  </si>
  <si>
    <t>134</t>
  </si>
  <si>
    <t>135</t>
  </si>
  <si>
    <t>181</t>
  </si>
  <si>
    <t>182</t>
  </si>
  <si>
    <t>183</t>
  </si>
  <si>
    <t>184</t>
  </si>
  <si>
    <t>188</t>
  </si>
  <si>
    <t>189</t>
  </si>
  <si>
    <t>190</t>
  </si>
  <si>
    <t>197</t>
  </si>
  <si>
    <t>198</t>
  </si>
  <si>
    <t>202</t>
  </si>
  <si>
    <t>239</t>
  </si>
  <si>
    <t>241</t>
  </si>
  <si>
    <t>247</t>
  </si>
  <si>
    <t>248</t>
  </si>
  <si>
    <t>249</t>
  </si>
  <si>
    <t>266</t>
  </si>
  <si>
    <t>298</t>
  </si>
  <si>
    <t>337</t>
  </si>
  <si>
    <t>338</t>
  </si>
  <si>
    <t>348</t>
  </si>
  <si>
    <t>362</t>
  </si>
  <si>
    <t>363</t>
  </si>
  <si>
    <t>386</t>
  </si>
  <si>
    <t>387</t>
  </si>
  <si>
    <t>388</t>
  </si>
  <si>
    <t>389</t>
  </si>
  <si>
    <t>390</t>
  </si>
  <si>
    <t>391</t>
  </si>
  <si>
    <t>404</t>
  </si>
  <si>
    <t>405</t>
  </si>
  <si>
    <t>406</t>
  </si>
  <si>
    <t>407</t>
  </si>
  <si>
    <t>408</t>
  </si>
  <si>
    <t>409</t>
  </si>
  <si>
    <t>417</t>
  </si>
  <si>
    <t>418</t>
  </si>
  <si>
    <t>419</t>
  </si>
  <si>
    <t>420</t>
  </si>
  <si>
    <t>421</t>
  </si>
  <si>
    <t>422</t>
  </si>
  <si>
    <t>423</t>
  </si>
  <si>
    <t>424</t>
  </si>
  <si>
    <t>444</t>
  </si>
  <si>
    <t>445</t>
  </si>
  <si>
    <t>446</t>
  </si>
  <si>
    <t>489</t>
  </si>
  <si>
    <t>490</t>
  </si>
  <si>
    <t>531</t>
  </si>
  <si>
    <t>532</t>
  </si>
  <si>
    <t>533</t>
  </si>
  <si>
    <t>534</t>
  </si>
  <si>
    <t>535</t>
  </si>
  <si>
    <t>536</t>
  </si>
  <si>
    <t>537</t>
  </si>
  <si>
    <t>541</t>
  </si>
  <si>
    <t>542</t>
  </si>
  <si>
    <t>543</t>
  </si>
  <si>
    <t>544</t>
  </si>
  <si>
    <t>545</t>
  </si>
  <si>
    <t>546</t>
  </si>
  <si>
    <t>550</t>
  </si>
  <si>
    <t>551</t>
  </si>
  <si>
    <t>552</t>
  </si>
  <si>
    <t>556</t>
  </si>
  <si>
    <t>557</t>
  </si>
  <si>
    <t>558</t>
  </si>
  <si>
    <t>559</t>
  </si>
  <si>
    <t>560</t>
  </si>
  <si>
    <t>561</t>
  </si>
  <si>
    <t>562</t>
  </si>
  <si>
    <t>563</t>
  </si>
  <si>
    <t>564</t>
  </si>
  <si>
    <t>565</t>
  </si>
  <si>
    <t>573</t>
  </si>
  <si>
    <t>574</t>
  </si>
  <si>
    <t>575</t>
  </si>
  <si>
    <t>576</t>
  </si>
  <si>
    <t>577</t>
  </si>
  <si>
    <t>578</t>
  </si>
  <si>
    <t>579</t>
  </si>
  <si>
    <t>587</t>
  </si>
  <si>
    <t>588</t>
  </si>
  <si>
    <t>589</t>
  </si>
  <si>
    <t>611</t>
  </si>
  <si>
    <t>625</t>
  </si>
  <si>
    <t>626</t>
  </si>
  <si>
    <t>627</t>
  </si>
  <si>
    <t>652</t>
  </si>
  <si>
    <t>655</t>
  </si>
  <si>
    <t>656</t>
  </si>
  <si>
    <t>Сумма на          2018 год</t>
  </si>
  <si>
    <t>0220075880</t>
  </si>
  <si>
    <t>571</t>
  </si>
  <si>
    <t>572</t>
  </si>
  <si>
    <t>9610010210</t>
  </si>
  <si>
    <t>0830010210</t>
  </si>
  <si>
    <t>0840010210</t>
  </si>
  <si>
    <t>0920010210</t>
  </si>
  <si>
    <t>1010010210</t>
  </si>
  <si>
    <t>0810010210</t>
  </si>
  <si>
    <t>0820010210</t>
  </si>
  <si>
    <t>0220010210</t>
  </si>
  <si>
    <t>0250010210</t>
  </si>
  <si>
    <t>9620051180</t>
  </si>
  <si>
    <t>Отдельные мероприятия</t>
  </si>
  <si>
    <t xml:space="preserve">условно утверждаемые </t>
  </si>
  <si>
    <t>Организация и поддержка районных конкурсов профессионального мастерства, в рамках подпрограммы «Вовлечение молодёжи Большеулуйского района в социальную практику» муниципальной программы  «Молодёжь Большеулуйского района »</t>
  </si>
  <si>
    <t xml:space="preserve">Подпрограмма "Безопасность дорожного движения" </t>
  </si>
  <si>
    <t>0840000020</t>
  </si>
  <si>
    <t>Обеспечение деятельности (оказание услуг) МКУ "Управление культуры Большеулуйского района ",  в рамках подпрограммы   «Обеспечение условий реализации программы и прочие мероприятия» муниципальной программы Большеулуйского района «Развитие культуры Большеулуйского района»</t>
  </si>
  <si>
    <t>Дотации поселениям на выравнивание бюджетной обеспеченности из районного фонда финансовой поддержки поселений за счет средств субвенции из краевого бюджета на осуществление отдельных государственных полномочий по расчету и предоставлению дотаций поселеним, в рамках подпрограммы «Создание условий для эффективного и ответственного управления муниципальными финансами, повышения устойчивости бюджетов поселений Большеулуйского района" муниципальной  программы Большеулуйского района «Управление государственными финансами»</t>
  </si>
  <si>
    <t>Мероприятие на организацию отдыха детей и их оздоровление за счёт средств краевого бюджета в   рамках подпрограммы «Развитие дошкольного, общего образования детей» муниципальной программы «Развитие образования Большеулуйского района»</t>
  </si>
  <si>
    <t>Мероприятие на организацию отдыха детей и их оздоровление за счёт средств районного бюджета в   рамках подпрограммы «Развитие дошкольного, общего образования детей» муниципальной программы «Развитие образования Большеулуйского района»</t>
  </si>
  <si>
    <t>Предоставление социальных выплат молодым семьям на приобретение (строительство жилья) за счёт средств районного бюджета , в рамках подпрограммы «Обеспечение жильём молодых семей в Большеулуйском районе» муниципальной программы  «Молодёжь Большеулуйского района »</t>
  </si>
  <si>
    <t>411</t>
  </si>
  <si>
    <t>412</t>
  </si>
  <si>
    <t xml:space="preserve">Муниципальная программа "Развитие субъектов малого и среднего предпринимательства в Большеулуйском районе" </t>
  </si>
  <si>
    <t xml:space="preserve">Муниципальная программа "Развитие транспортной  системы" </t>
  </si>
  <si>
    <t xml:space="preserve">Подпрограмма "Развитие транспортного комплекса" </t>
  </si>
  <si>
    <t xml:space="preserve">Муниципальная программа Большеулуйского района "Управление муниципальными финансами" </t>
  </si>
  <si>
    <t xml:space="preserve">Подпрограмма "Обеспечение реализации муниципальной программы и прочие мероприятия" </t>
  </si>
  <si>
    <t xml:space="preserve">Руководство и управление в сфере установленных функций, в рамках подпрограммы «Обеспечение реализации муниципальной программы и прочие мероприятия» муниципальной программы Большеулуйского района «Эффективное управление муниципальным имуществом и земельными отношениями </t>
  </si>
  <si>
    <t>Муниципальная программа "Молодёжь Большеулуйского района  "</t>
  </si>
  <si>
    <t>Сумма на          2019 год</t>
  </si>
  <si>
    <t>0490000010</t>
  </si>
  <si>
    <t>0490000020</t>
  </si>
  <si>
    <t>1020000060</t>
  </si>
  <si>
    <t>Проведение патриотических  акций в дни официальных государственных и районных праздников, в рамках подпрограммы «Патриотическое  воспитание молодёжи Большеулуйского района» муниципальной программы  «Молодёжь Большеулуйского района»</t>
  </si>
  <si>
    <t>10100S0140</t>
  </si>
  <si>
    <t>Проведение конкурса на лучшее учреждение культуры Большеулуйского района в рамках подпрограммы   «Обеспечение условий реализации программы и прочие мероприятия» муниципальной программы Большеулуйского района «Развитие культуры Большеулуйского района»</t>
  </si>
  <si>
    <t>0840000040</t>
  </si>
  <si>
    <t>10300S0010</t>
  </si>
  <si>
    <t>0910000020</t>
  </si>
  <si>
    <t>0910010210</t>
  </si>
  <si>
    <t>Субсидия на транспортировку трупов в морг в рамках подпрограммы "Развитие и модернизация объектов коммунальной инфраструктуры Большеулуйского района " муниципальной программы «Реформирование и модернизация жилищно-коммунального хозяйства и повышение энергетической эффективности в Большеулуйском районе»</t>
  </si>
  <si>
    <t xml:space="preserve">Обслуживание спутниковой системы ГЛОНАСС, в рамках подпрограммы «Безопасность дорожного движения» муниципальной программы Большеулуйского района «Развитие транспортной  системы» </t>
  </si>
  <si>
    <t>Предоставление субсидий организациям автомобильного пассажирского транспорта района на компенсацию расходов, возникающих в результате небольшой интенсивности пассажиропотоков по муниципальным маршрутам в границах муниципального района, в рамках подпрограммы «Развитие транспортного комплекса» муниципальной программы Большеулуйского района «Развитие транспортной  системы»</t>
  </si>
  <si>
    <t>Муниципальная программа Большеулуйского района «Социальная поддержка граждан Большеулуйского района»</t>
  </si>
  <si>
    <t>Предоставление пенсии за выслугу лет муниципальным служащим в рамках подпрограммы «Повышение качества жизни отдельных категорий граждан в т.ч. инвалидов, степени их социальной защищённости» муниципальной программы Большеулуйского района «Социальная поддержка граждан Большеулуйского района»</t>
  </si>
  <si>
    <t>Выплаты почетным гражданам Большеулуйского района, в рамках подпрограммы «Повышение качества жизни отдельных категорий граждан в т.ч. инвалидов, степени их социальной защищённости» муниципальной программы Большеулуйского района «Социальная поддержка граждан Большеулуйского района»</t>
  </si>
  <si>
    <t>0310006400</t>
  </si>
  <si>
    <t>0320000010</t>
  </si>
  <si>
    <t>0320001510</t>
  </si>
  <si>
    <t>0320000020</t>
  </si>
  <si>
    <t>Повышение надежности функционирования систем жизнеобеспечения граждан</t>
  </si>
  <si>
    <t>Подпрограмма «Обеспечение реализации муниципальной программы и прочие мероприятия »</t>
  </si>
  <si>
    <t>0330000000</t>
  </si>
  <si>
    <t>0330075130</t>
  </si>
  <si>
    <t>Проведение мероприятий направленных на профилактику правонарушений и преступлений среди несовершеннолетних</t>
  </si>
  <si>
    <t>0240000070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</si>
  <si>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</si>
  <si>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</si>
  <si>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</si>
  <si>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</si>
  <si>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</si>
  <si>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</si>
  <si>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</si>
  <si>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</si>
  <si>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</si>
  <si>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</si>
  <si>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</si>
  <si>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</si>
  <si>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</si>
  <si>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</si>
  <si>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</si>
  <si>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</si>
  <si>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</si>
  <si>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</si>
  <si>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51</t>
  </si>
  <si>
    <t>52</t>
  </si>
  <si>
    <t>53</t>
  </si>
  <si>
    <t>54</t>
  </si>
  <si>
    <t>55</t>
  </si>
  <si>
    <t>56</t>
  </si>
  <si>
    <t>57</t>
  </si>
  <si>
    <t>91</t>
  </si>
  <si>
    <t>92</t>
  </si>
  <si>
    <t>112</t>
  </si>
  <si>
    <t>113</t>
  </si>
  <si>
    <t>114</t>
  </si>
  <si>
    <t>115</t>
  </si>
  <si>
    <t>116</t>
  </si>
  <si>
    <t>117</t>
  </si>
  <si>
    <t>118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</si>
  <si>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</si>
  <si>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</si>
  <si>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</si>
  <si>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</si>
  <si>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</si>
  <si>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</si>
  <si>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</si>
  <si>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</si>
  <si>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</si>
  <si>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173</t>
  </si>
  <si>
    <t>174</t>
  </si>
  <si>
    <t>175</t>
  </si>
  <si>
    <t>185</t>
  </si>
  <si>
    <t>186</t>
  </si>
  <si>
    <t>187</t>
  </si>
  <si>
    <t>199</t>
  </si>
  <si>
    <t>201</t>
  </si>
  <si>
    <t>227</t>
  </si>
  <si>
    <t>228</t>
  </si>
  <si>
    <t>229</t>
  </si>
  <si>
    <t>230</t>
  </si>
  <si>
    <t>231</t>
  </si>
  <si>
    <t>232</t>
  </si>
  <si>
    <t>233</t>
  </si>
  <si>
    <t>234</t>
  </si>
  <si>
    <t>256</t>
  </si>
  <si>
    <t>257</t>
  </si>
  <si>
    <t>258</t>
  </si>
  <si>
    <t>281</t>
  </si>
  <si>
    <t>282</t>
  </si>
  <si>
    <t>283</t>
  </si>
  <si>
    <t>295</t>
  </si>
  <si>
    <t>296</t>
  </si>
  <si>
    <t>297</t>
  </si>
  <si>
    <t>301</t>
  </si>
  <si>
    <t>302</t>
  </si>
  <si>
    <t>303</t>
  </si>
  <si>
    <t>304</t>
  </si>
  <si>
    <t>305</t>
  </si>
  <si>
    <t>306</t>
  </si>
  <si>
    <t>307</t>
  </si>
  <si>
    <t>308</t>
  </si>
  <si>
    <t>330</t>
  </si>
  <si>
    <t>331</t>
  </si>
  <si>
    <t>332</t>
  </si>
  <si>
    <t>335</t>
  </si>
  <si>
    <t>336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</si>
  <si>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</si>
  <si>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</si>
  <si>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</si>
  <si>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</si>
  <si>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</si>
  <si>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</si>
  <si>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</si>
  <si>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</si>
  <si>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</si>
  <si>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</si>
  <si>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</si>
  <si>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</si>
  <si>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</si>
  <si>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</si>
  <si>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</si>
  <si>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</si>
  <si>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</si>
  <si>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</si>
  <si>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364</t>
  </si>
  <si>
    <t>365</t>
  </si>
  <si>
    <t>366</t>
  </si>
  <si>
    <t>377</t>
  </si>
  <si>
    <t>381</t>
  </si>
  <si>
    <t>382</t>
  </si>
  <si>
    <t>383</t>
  </si>
  <si>
    <t>384</t>
  </si>
  <si>
    <t>385</t>
  </si>
  <si>
    <t>392</t>
  </si>
  <si>
    <t>393</t>
  </si>
  <si>
    <t>403</t>
  </si>
  <si>
    <t>428</t>
  </si>
  <si>
    <t>429</t>
  </si>
  <si>
    <t>430</t>
  </si>
  <si>
    <t>448</t>
  </si>
  <si>
    <t>449</t>
  </si>
  <si>
    <t>450</t>
  </si>
  <si>
    <t>470</t>
  </si>
  <si>
    <t>471</t>
  </si>
  <si>
    <t>472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</si>
  <si>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</si>
  <si>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</si>
  <si>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</si>
  <si>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</si>
  <si>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</si>
  <si>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</si>
  <si>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</si>
  <si>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</si>
  <si>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</si>
  <si>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501</t>
  </si>
  <si>
    <t>502</t>
  </si>
  <si>
    <t>503</t>
  </si>
  <si>
    <t>504</t>
  </si>
  <si>
    <t>505</t>
  </si>
  <si>
    <t>506</t>
  </si>
  <si>
    <t>507</t>
  </si>
  <si>
    <t>516</t>
  </si>
  <si>
    <t>517</t>
  </si>
  <si>
    <t>518</t>
  </si>
  <si>
    <t>519</t>
  </si>
  <si>
    <t>566</t>
  </si>
  <si>
    <t>567</t>
  </si>
  <si>
    <t>568</t>
  </si>
  <si>
    <t>569</t>
  </si>
  <si>
    <t>570</t>
  </si>
  <si>
    <t>590</t>
  </si>
  <si>
    <t>591</t>
  </si>
  <si>
    <t>592</t>
  </si>
  <si>
    <t>608</t>
  </si>
  <si>
    <t>609</t>
  </si>
  <si>
    <t>629</t>
  </si>
  <si>
    <t>630</t>
  </si>
  <si>
    <t>631</t>
  </si>
  <si>
    <t>635</t>
  </si>
  <si>
    <t>636</t>
  </si>
  <si>
    <t>637</t>
  </si>
  <si>
    <t>638</t>
  </si>
  <si>
    <t>639</t>
  </si>
  <si>
    <t>640</t>
  </si>
  <si>
    <t>647</t>
  </si>
  <si>
    <t>653</t>
  </si>
  <si>
    <t>654</t>
  </si>
  <si>
    <t>Возмещение расходов по пассажироперевозкам студентов в рамках подпрограммы «Повышение качества жизни отдельных категорий граждан в т.ч. инвалидов, степени их социальной защищённости» муниципальной программы Большеулуйского района «Социальная поддержка граждан Большеулуйского района»</t>
  </si>
  <si>
    <t>0410000050</t>
  </si>
  <si>
    <t>0220000330</t>
  </si>
  <si>
    <t>657</t>
  </si>
  <si>
    <t>658</t>
  </si>
  <si>
    <t>659</t>
  </si>
  <si>
    <t>660</t>
  </si>
  <si>
    <t>Предоставление дотаций на выравнивание уровня бюджетной обеспеченности поселений района из районного фонда финансовой поддержки поселений за счёт средств районного бюджета, в рамках подпрограммы «Создание условий для эффективного и ответственного управления муниципальными финансами, повышение устойчивости бюджетов поселений Большеулуйского района» муниципальной программы Большеулуйского района «Управление муниципальными финансами»</t>
  </si>
  <si>
    <t>0703</t>
  </si>
  <si>
    <t>Дополнительное образование детей</t>
  </si>
  <si>
    <t>на 2018 год и плановый период 2019-2020 годов</t>
  </si>
  <si>
    <t>Сумма на          2020 год</t>
  </si>
  <si>
    <t>0220076490</t>
  </si>
  <si>
    <t>Судебная система</t>
  </si>
  <si>
    <t>0105</t>
  </si>
  <si>
    <t>Осуществление полномочий по составлению (изменению) списков кандидатов в присяжне заседатели федеральныъх судов общей юрисдикции в Российской Федеорации по Большеулуйскому району в рамках непрограммных расходов отдельных органов исполнительной власти</t>
  </si>
  <si>
    <t>9610051200</t>
  </si>
  <si>
    <t>0220000360</t>
  </si>
  <si>
    <t>Обеспечение предметно-пространственной средой образовательной организации, реализующей программу дошкольного образования</t>
  </si>
  <si>
    <t>0220000340</t>
  </si>
  <si>
    <t>0220000320</t>
  </si>
  <si>
    <t>Софинансирование субсидии бюджетам муниципальных образований на выравнивание обеспеченности муниципальных образований Красноярского края по реализации ими отдельных расходных обязательств за счет средств районного бюджета в рамках непрограммных расходов отдельных органов исполнительной власти</t>
  </si>
  <si>
    <t>96100S7511</t>
  </si>
  <si>
    <t>0804</t>
  </si>
  <si>
    <t>0840000050</t>
  </si>
  <si>
    <t>Обеспечение деятельности (оказание услуг) МКУ "Служба обеспечения", в рамках подпрограммы "Обеспечение условий реализации программы и прочие мероприятия" муниципальной программы Большеулуйского района "Развитие культуры Большеулуйского района"</t>
  </si>
  <si>
    <t xml:space="preserve"> "Другие вопросы в области культуры, кинематографии" 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</si>
  <si>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в рамках подпрограммы   «Обеспечение условий реализации программы и прочие мероприятия» муниципальной программы Большеулуйского района «Развитие культуры Большеулуйского района»</t>
  </si>
  <si>
    <t>263</t>
  </si>
  <si>
    <t>264</t>
  </si>
  <si>
    <t>265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</si>
  <si>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</si>
  <si>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</si>
  <si>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</si>
  <si>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</si>
  <si>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</si>
  <si>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</si>
  <si>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</si>
  <si>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</si>
  <si>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</si>
  <si>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394</t>
  </si>
  <si>
    <t>395</t>
  </si>
  <si>
    <t>396</t>
  </si>
  <si>
    <t>397</t>
  </si>
  <si>
    <t>398</t>
  </si>
  <si>
    <t>399</t>
  </si>
  <si>
    <t>401</t>
  </si>
  <si>
    <t>402</t>
  </si>
  <si>
    <t>413</t>
  </si>
  <si>
    <t>414</t>
  </si>
  <si>
    <t>415</t>
  </si>
  <si>
    <t>508</t>
  </si>
  <si>
    <t>509</t>
  </si>
  <si>
    <t>525</t>
  </si>
  <si>
    <t>526</t>
  </si>
  <si>
    <t>527</t>
  </si>
  <si>
    <t>528</t>
  </si>
  <si>
    <t>529</t>
  </si>
  <si>
    <t>211</t>
  </si>
  <si>
    <t>212</t>
  </si>
  <si>
    <t>213</t>
  </si>
  <si>
    <t>214</t>
  </si>
  <si>
    <t>215</t>
  </si>
  <si>
    <t>216</t>
  </si>
  <si>
    <t>217</t>
  </si>
  <si>
    <t>431</t>
  </si>
  <si>
    <t>432</t>
  </si>
  <si>
    <t>433</t>
  </si>
  <si>
    <t>434</t>
  </si>
  <si>
    <t>482</t>
  </si>
  <si>
    <t>483</t>
  </si>
  <si>
    <t>484</t>
  </si>
  <si>
    <t>521</t>
  </si>
  <si>
    <t>522</t>
  </si>
  <si>
    <t>523</t>
  </si>
  <si>
    <t>642</t>
  </si>
  <si>
    <t>643</t>
  </si>
  <si>
    <t>644</t>
  </si>
  <si>
    <t>645</t>
  </si>
  <si>
    <t>646</t>
  </si>
  <si>
    <t>Обеспечение предварительного и текущего контроля за использованием главными распорядителями, распорядителями, получателями средств соответствующих бюджетов, а также другими участниками бюджетного процесса, в рамках подпрограммы «Организация и осуществление муниципального финансового контроля и надзора в финансово-бюджетной сфере Большеулуйского района» муниципальной программы Большеулуйского района «Управление муниципальными финансами»</t>
  </si>
  <si>
    <t>Проведение семинаров, круглых столов, распространение методических пособий для субъектов малого и (или) среднего предпринимательства, информирование субъектов малого и среднего предпринимательства о реализуемых мерах поддержки. Проведение конкурса "Предприниматель года", в рамках подпрограммы «Поддержка субъектов малого и среднего предпринимательства» муниципальной программы Большеулуйского района «Развитие субъектов малого и среднего предпринимательства в Большеулуйском районе»</t>
  </si>
  <si>
    <t>Субсидия на иные цели МБУ "ММЦ Большеулуйского района             "Организация временного трудоустройства несовершеннолетних граждан в возрасте от 14 до 18 лет в свободное от учебы время.в рамках подпрограммы «Развитие дошкольного, общего образования детей» муниципальная программа Большеулуйского района «Развитие образования Большеулуйского района»</t>
  </si>
  <si>
    <t>Празднование Дня Победы в ВОВ 1941-1945гг, в рамках подпрограммы   «Искусство и народное творчество Большеулуйского района» муниципальной программы Большеулуйского района «Развитие культуры Большеулуйского района»</t>
  </si>
  <si>
    <t>Предоставление субсидии муниципальному бюджетному образовательному учреждению Спортклубу "Олимп"" на выполнение муниципального задания, в рамках подпрограммы "Развитие массовой физической культуры и спорта" муниципальной программы Большеулуйского района «Развитие физической культуры, спорта в Большеулуйском районе Красноярского края »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</si>
  <si>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Спортклубу "Олимп" в рамках подпрограммы в рамках подпрограммы   "Развитие массовой физической культуры и спорта" муниципальной программы Большеулуйского района «Развитие физической культуры, спорта в Большеулуйском районе Красноярского края »</t>
  </si>
  <si>
    <t>Организация проведения военно-полевых сборов в общеобразовательных учреждениях, в рамках подпрограммы «Развитие дошкольного, общего образования детей» муниципальной программы «Развитие образования Большеулуйского района»</t>
  </si>
  <si>
    <t>Обеспечение функционирования муниципальных дошкольных образовательных учреждений  в рамках подпрограммы «Развитие дошкольного, общего образования детей» муниципальной программы «Развитие образования Большеулуйского района»</t>
  </si>
  <si>
    <t>Финансовое обеспечение государственных гарантий прав граждан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обеспечения деятельности  административного и учебно-вспомогательного персонала муниципальных общеобразовательных организаций в рамках подпрограммы «Развитие дошкольного, общего и дополнительного образования детей» муниципальной программы «Развитие образования Большеулуйского района»</t>
  </si>
  <si>
    <t>Реализация мероприятий по проекту "Районный городок", в  рамках подпрограммы «Развитие дошкольного, общего и дополнительного образования детей» муниципальной программы «Развитие образования Большеулуйского района»</t>
  </si>
  <si>
    <t>Финансовое обеспечение 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муниципальных общеобразовательных организациях,  в части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организаций, в рамках подпрограммы "Развитие дошкольного, общего и дополнительного образования детей" муниципальной программы  "Развитие образования Большеулуйского района"</t>
  </si>
  <si>
    <t>Финансовое обеспечение 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муниципальных общеобразовательных организациях, за исключением деятельности административного и учебно-вспомогательного персонала муниципальных дошкольных образовательных и общеобразовательных организаций, в рамках подпрограммы "Развитие дошкольного, общего и дополнительного образования детей" муниципальной программы  "Развитие образования Большеулуйского района"</t>
  </si>
  <si>
    <t>Финансовое обеспечение государственных гарантий прав граждан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, за исключением обеспечения деятельности административного и учебно-вспомогательного персонала муниципальных общеобразовательных организаций в рамках подпрограммы «Развитие дошкольного, общего и дополнительного образования детей» муниципальной программы «Развитие образования Большеулуйского района»</t>
  </si>
  <si>
    <t>Финансовое обеспечение выделения денежных средств на осуществление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 в муниципальных образовательных организациях, реализующих образовательную программу дошкольного образования, без взимания родительской платы в рамках подпрограммы «Развитие дошкольного, общего образования детей» муниципальной программы «Развитие образования Большеулуйского района»</t>
  </si>
  <si>
    <t>Финансовое обеспечение на выплату и доставку компенсации части родительской платы за присмотр и уход за детьми в образовательных организациях края, реализующих образовательную программу дошкольного образования, в рамках подпрограммы «Развитие дошкольного, общего образования детей» муниципальной программы «Развитие образования Большеулуйского района»</t>
  </si>
  <si>
    <t>Финансовое обеспечение на питание детей, обучающихся в муниципальных и негосударственных образовательных организациях, реализующих основные общеобразовательные программы, без взимания платы, в рамках подпрограммы «Развитие дошкольного, общего образования детей» муниципальной программы «Развитие образования Большеулуйского района»</t>
  </si>
  <si>
    <t>Финансовое беспечение специалиста муниципального учреждения социального обслуживания по работе с ветеранами в рамках подпрограммы «Повышение качества и доступности социальных услуг населению» муниципальной программы Большеулуйского района «Социальная поддержка граждан Большеулуйского района»</t>
  </si>
  <si>
    <t>Финансовое обеспечение  на реализацию полномочий по содержанию учреждений социального обслуживания населения в рамках подпрограммы «Повышение качества и доступности социальных услуг населению»муниципальной программы Большеулуйского района «Социальная поддержка граждан Большеулуйского района»</t>
  </si>
  <si>
    <t xml:space="preserve">Финансовое обеспечение публичных обязательств по ранее выданным сертификатам на индивидуальное строительство жилых домов, в рамках подпрограммы "Стимулирование жилищного строительства на территории Большеулуйского района" муниципальной программы "Создание условий для обеспечения доступным и комфортным жильем граждан Большеулуйского района" </t>
  </si>
  <si>
    <t>Финансовое обеспечение государственных полномочий по организации деятельности органов управления системой социальной защиты населения в рамках подпрограммы «Обеспечение реализации муниипальной программы и прочие мероприятия» муниципальной программы Большеулуйского района «Социальная поддержка граждан Большеулуйского района»</t>
  </si>
  <si>
    <t>Субвенции бюджетам муниципальных образований района на организацию проведения оплачиваемых общественных работ для граждан зарегистрированных в органах службы занятости</t>
  </si>
  <si>
    <t xml:space="preserve">Субвенции бюджетам муниципальных образований района на организацию проведения трудоустройства безработных граждан испытывающих трудности в поиске работы зарегистрированных в центре занятости </t>
  </si>
  <si>
    <t>Финансовое обеспечение на обслуживание муниципального долга Большеулуйского района, в рамках подпрограммы «Управление муниципальным долгом Большеулуйского района» муниципальной программы Большеулуйского района «Управление муниципальными финансами»</t>
  </si>
  <si>
    <t>Финансовое обеспечение государственных полномочий в области архивного дела, переданных органам местного самоуправления Красноярского края в рамках подпрограммы «Развитие архивного дела в Большеулуйском районе» муниципальной программы Большеулуйского района  «Развитие культуры Большеулуйского района»</t>
  </si>
  <si>
    <t>Оформление технической документации на объекты муниципальной собственности и объекты, принимаемые в муниципальную собственность, в рамках подпрограммы «Инвентаризация объектов недвижимого имущества» муниципальной программы Большеулуйского района "Эффективное управление муниципальным имуществом и земельными отношениями"</t>
  </si>
  <si>
    <t>Финансовое обеспечение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выполнением, в рамках непрограммных расходов отдельных органов исполнительной власти</t>
  </si>
  <si>
    <t>Финансовое обеспечение государственных полномочий по созданию и обеспечению деятельности комиссий по делам несовершеннолетних и защите их прав в рамках непрограммных расходов отдельных органов исполнительной власти</t>
  </si>
  <si>
    <t xml:space="preserve">Финансовое обеспечение отдельных государственных полномочий по решению вопросов поддержки сельскохозяйственного производства, в рамках подпрограммы  "Обеспечение реализации муниципальной программы", муниципальной программы "Развитие сельского хозяйства и регулирование рынков сельскохозяйственной продукции, сырья и продовольствия в Большеулуйском районе" </t>
  </si>
  <si>
    <t>Субсидии субъектам малого и (или) среднего предпринимательства на возмещение части затрат, связанных с приобретением оборудования в целях создания и (или) развития модернизации производства, в рамках подпрограммы «Поддержка субъектов малого и среднего предпринимательства» муниципальной программы Большеулуйского района «Развитие субъектов малого и среднего предпринимательства в Большеулуйском районе»</t>
  </si>
  <si>
    <t>Финансовое обеспечение государственных полномочий по организации проведения мероприятий по отлову, учету, содержанию и иному обращению с безнадзорными домашними животными,  в рамках подпрограммы «Поддержка малых форм хозяйствования" муниципальной программы Большеулуйского района «Развитие сельского хозяйства и регулирование рынков сельскохозяйственной продукции, сырья и продовольствия в Большеулуйском районе»</t>
  </si>
  <si>
    <t>Финансовое обеспечение на реализацию отдельных мер по обеспечению ограничения платы граждан за коммунальные услуги в рамках отдельных мероприятий муниципальной программы «Реформирование и модернизация жилищно-коммунального хозяйства и повышение энергетической эффективности Большеулуйского района»</t>
  </si>
  <si>
    <t>Финансовое обеспечение на поддержку деятельности муниципальных молодежных центров, в рамках подпрограммы «Вовлечение молодёжи Большеулуйского района в социальную практику» муниципальной программы  «Молодёжь Большеулуйского района »</t>
  </si>
  <si>
    <t>Финансовое обеспечение на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за счет средств краевого бюджета в рамках подпрограммы «Государственная поддержка детей-сирот, расширение практики применения семейных форм воспитания» муниципальной программы «Развитие образования Большеулуйского района»</t>
  </si>
  <si>
    <t>Финансовое обеспечение государственных полномочий по организации и осуществлению деятельности по опеке и попечительству в отношении несовершеннолетних в рамках подпрограммы «Государственная поддержка детей-сирот, расширение практики применения семейных форм воспитания» муниципальной программы «Развитие образования Большеулуйского района»</t>
  </si>
  <si>
    <t>Финансовое обеспечение  бесплатного проезда детей до места нахождения детских оздоровительных лагерей и обратно, в рамках подпрограмма «Повышение качества жизни отдельных категорий граждан в т.ч. инвалидов, степени их социальной защищённости»  муниципальной программы Большеулуйского района «Социальная поддержка граждан Большеулуйского района»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</si>
  <si>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МБУДО "Большеулуйская ДЮСШ" в рамках подпрограммы «Развитие системы подготовки спортивного резерва» муниципальной программы Большеулуйского района «Развитие физической культуры, спорта в Большеулуйском районе Красноярского края »</t>
  </si>
  <si>
    <t>Предоставление субсидии МБУДО "Большеулуйская ДЮСШ" на выполнение муниципального задания, в рамках подпрограммы «Развитие системы подготовки спортивного резерва» муниципальной программы Большеулуйского района «Развитие физической культуры, спорта в Большеулуйском районе Красноярского края »</t>
  </si>
  <si>
    <t>Предоставление субсидии МБУДО "Большеулуйская ДЮСШ" на иные цели, в рамках подпрограммы «Развитие системы подготовки спортивного резерва» муниципальной программы Большеулуйского района «Развитие физической культуры, спорта в Большеулуйском районе Красноярского края »</t>
  </si>
  <si>
    <t>Обеспечение функционирования муниципальных учреждений культуры, в рамках подпрограммы   «Искусство и народное творчество Большеулуйского района» муниципальной программы Большеулуйского района «Развитие культуры Большеулуйского района»</t>
  </si>
  <si>
    <t>661</t>
  </si>
  <si>
    <t>Приложение № 5                                                                        к Решению Большеулуйского районного Совета депутатов   от   21.12.2017          № 73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</si>
</sst>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?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#,##0.00&quot;р.&quot;"/>
  </numFmts>
  <fonts count="53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sz val="8"/>
      <color indexed="8"/>
      <name val="Calibri"/>
      <family val="2"/>
    </font>
    <font>
      <b/>
      <sz val="10"/>
      <name val="Arial Cyr"/>
      <family val="0"/>
    </font>
    <font>
      <b/>
      <sz val="10"/>
      <name val="Times New Roman"/>
      <family val="1"/>
    </font>
    <font>
      <i/>
      <sz val="10"/>
      <name val="Times New Roman"/>
      <family val="1"/>
    </font>
    <font>
      <i/>
      <sz val="10"/>
      <name val="Arial Cyr"/>
      <family val="0"/>
    </font>
    <font>
      <b/>
      <sz val="12"/>
      <name val="Arial Cyr"/>
      <family val="0"/>
    </font>
    <font>
      <b/>
      <sz val="12"/>
      <name val="Times New Roman"/>
      <family val="1"/>
    </font>
    <font>
      <b/>
      <i/>
      <sz val="10"/>
      <name val="Times New Roman"/>
      <family val="1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5" fillId="0" borderId="0">
      <alignment/>
      <protection/>
    </xf>
    <xf numFmtId="0" fontId="13" fillId="0" borderId="0">
      <alignment/>
      <protection/>
    </xf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90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9" fillId="0" borderId="0" xfId="0" applyFont="1" applyFill="1" applyAlignment="1">
      <alignment/>
    </xf>
    <xf numFmtId="49" fontId="2" fillId="0" borderId="10" xfId="0" applyNumberFormat="1" applyFont="1" applyFill="1" applyBorder="1" applyAlignment="1">
      <alignment horizontal="center" vertical="center" wrapText="1"/>
    </xf>
    <xf numFmtId="0" fontId="6" fillId="32" borderId="0" xfId="0" applyFont="1" applyFill="1" applyAlignment="1">
      <alignment/>
    </xf>
    <xf numFmtId="0" fontId="10" fillId="32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2" fillId="0" borderId="0" xfId="0" applyNumberFormat="1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/>
    </xf>
    <xf numFmtId="4" fontId="2" fillId="0" borderId="0" xfId="0" applyNumberFormat="1" applyFont="1" applyFill="1" applyAlignment="1">
      <alignment vertical="center"/>
    </xf>
    <xf numFmtId="49" fontId="2" fillId="0" borderId="0" xfId="0" applyNumberFormat="1" applyFont="1" applyAlignment="1">
      <alignment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9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6" fillId="33" borderId="0" xfId="0" applyFont="1" applyFill="1" applyAlignment="1">
      <alignment/>
    </xf>
    <xf numFmtId="49" fontId="0" fillId="0" borderId="0" xfId="0" applyNumberFormat="1" applyAlignment="1">
      <alignment/>
    </xf>
    <xf numFmtId="49" fontId="0" fillId="0" borderId="10" xfId="0" applyNumberFormat="1" applyBorder="1" applyAlignment="1">
      <alignment/>
    </xf>
    <xf numFmtId="4" fontId="2" fillId="34" borderId="0" xfId="0" applyNumberFormat="1" applyFont="1" applyFill="1" applyAlignment="1">
      <alignment vertical="center"/>
    </xf>
    <xf numFmtId="0" fontId="0" fillId="33" borderId="0" xfId="0" applyFont="1" applyFill="1" applyBorder="1" applyAlignment="1">
      <alignment/>
    </xf>
    <xf numFmtId="179" fontId="0" fillId="0" borderId="11" xfId="0" applyNumberFormat="1" applyBorder="1" applyAlignment="1">
      <alignment/>
    </xf>
    <xf numFmtId="49" fontId="0" fillId="0" borderId="10" xfId="0" applyNumberFormat="1" applyBorder="1" applyAlignment="1">
      <alignment wrapText="1"/>
    </xf>
    <xf numFmtId="0" fontId="0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32" borderId="0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10" fillId="32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49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Alignment="1">
      <alignment/>
    </xf>
    <xf numFmtId="0" fontId="0" fillId="34" borderId="0" xfId="0" applyFont="1" applyFill="1" applyAlignment="1">
      <alignment horizontal="center"/>
    </xf>
    <xf numFmtId="0" fontId="6" fillId="34" borderId="0" xfId="0" applyFont="1" applyFill="1" applyBorder="1" applyAlignment="1">
      <alignment/>
    </xf>
    <xf numFmtId="179" fontId="9" fillId="34" borderId="0" xfId="0" applyNumberFormat="1" applyFont="1" applyFill="1" applyBorder="1" applyAlignment="1">
      <alignment/>
    </xf>
    <xf numFmtId="179" fontId="0" fillId="34" borderId="0" xfId="0" applyNumberFormat="1" applyFont="1" applyFill="1" applyBorder="1" applyAlignment="1">
      <alignment/>
    </xf>
    <xf numFmtId="179" fontId="6" fillId="34" borderId="0" xfId="0" applyNumberFormat="1" applyFont="1" applyFill="1" applyBorder="1" applyAlignment="1">
      <alignment/>
    </xf>
    <xf numFmtId="179" fontId="10" fillId="34" borderId="0" xfId="0" applyNumberFormat="1" applyFont="1" applyFill="1" applyBorder="1" applyAlignment="1">
      <alignment/>
    </xf>
    <xf numFmtId="179" fontId="2" fillId="34" borderId="0" xfId="0" applyNumberFormat="1" applyFont="1" applyFill="1" applyBorder="1" applyAlignment="1">
      <alignment vertical="center" wrapText="1"/>
    </xf>
    <xf numFmtId="179" fontId="52" fillId="34" borderId="0" xfId="0" applyNumberFormat="1" applyFont="1" applyFill="1" applyBorder="1" applyAlignment="1">
      <alignment/>
    </xf>
    <xf numFmtId="179" fontId="2" fillId="34" borderId="12" xfId="0" applyNumberFormat="1" applyFont="1" applyFill="1" applyBorder="1" applyAlignment="1">
      <alignment vertical="center" wrapText="1"/>
    </xf>
    <xf numFmtId="179" fontId="0" fillId="34" borderId="0" xfId="0" applyNumberFormat="1" applyFont="1" applyFill="1" applyBorder="1" applyAlignment="1">
      <alignment/>
    </xf>
    <xf numFmtId="179" fontId="0" fillId="34" borderId="0" xfId="0" applyNumberFormat="1" applyFont="1" applyFill="1" applyBorder="1" applyAlignment="1">
      <alignment wrapText="1"/>
    </xf>
    <xf numFmtId="179" fontId="2" fillId="34" borderId="0" xfId="0" applyNumberFormat="1" applyFont="1" applyFill="1" applyBorder="1" applyAlignment="1" applyProtection="1">
      <alignment horizontal="center" vertical="center"/>
      <protection/>
    </xf>
    <xf numFmtId="179" fontId="2" fillId="34" borderId="12" xfId="0" applyNumberFormat="1" applyFont="1" applyFill="1" applyBorder="1" applyAlignment="1">
      <alignment horizontal="right" vertical="center" wrapText="1"/>
    </xf>
    <xf numFmtId="179" fontId="2" fillId="34" borderId="0" xfId="0" applyNumberFormat="1" applyFont="1" applyFill="1" applyBorder="1" applyAlignment="1">
      <alignment horizontal="right" vertical="center" wrapText="1"/>
    </xf>
    <xf numFmtId="179" fontId="0" fillId="34" borderId="0" xfId="0" applyNumberFormat="1" applyFont="1" applyFill="1" applyBorder="1" applyAlignment="1">
      <alignment/>
    </xf>
    <xf numFmtId="173" fontId="2" fillId="34" borderId="10" xfId="0" applyNumberFormat="1" applyFont="1" applyFill="1" applyBorder="1" applyAlignment="1" applyProtection="1">
      <alignment horizontal="left" vertical="center" wrapText="1"/>
      <protection/>
    </xf>
    <xf numFmtId="49" fontId="2" fillId="34" borderId="10" xfId="0" applyNumberFormat="1" applyFont="1" applyFill="1" applyBorder="1" applyAlignment="1">
      <alignment horizontal="center" vertical="center" wrapText="1"/>
    </xf>
    <xf numFmtId="172" fontId="2" fillId="34" borderId="10" xfId="0" applyNumberFormat="1" applyFont="1" applyFill="1" applyBorder="1" applyAlignment="1">
      <alignment vertical="center" wrapText="1"/>
    </xf>
    <xf numFmtId="49" fontId="2" fillId="34" borderId="10" xfId="0" applyNumberFormat="1" applyFont="1" applyFill="1" applyBorder="1" applyAlignment="1" applyProtection="1">
      <alignment horizontal="left" vertical="center" wrapText="1"/>
      <protection/>
    </xf>
    <xf numFmtId="49" fontId="2" fillId="34" borderId="10" xfId="0" applyNumberFormat="1" applyFont="1" applyFill="1" applyBorder="1" applyAlignment="1" applyProtection="1">
      <alignment horizontal="center" vertical="center"/>
      <protection/>
    </xf>
    <xf numFmtId="2" fontId="2" fillId="34" borderId="10" xfId="0" applyNumberFormat="1" applyFont="1" applyFill="1" applyBorder="1" applyAlignment="1">
      <alignment vertical="center" wrapText="1"/>
    </xf>
    <xf numFmtId="172" fontId="2" fillId="34" borderId="10" xfId="0" applyNumberFormat="1" applyFont="1" applyFill="1" applyBorder="1" applyAlignment="1">
      <alignment horizontal="right" vertical="center" wrapText="1"/>
    </xf>
    <xf numFmtId="0" fontId="2" fillId="34" borderId="10" xfId="0" applyNumberFormat="1" applyFont="1" applyFill="1" applyBorder="1" applyAlignment="1">
      <alignment wrapText="1"/>
    </xf>
    <xf numFmtId="0" fontId="2" fillId="34" borderId="10" xfId="0" applyNumberFormat="1" applyFont="1" applyFill="1" applyBorder="1" applyAlignment="1">
      <alignment horizontal="left" wrapText="1"/>
    </xf>
    <xf numFmtId="173" fontId="2" fillId="34" borderId="10" xfId="0" applyNumberFormat="1" applyFont="1" applyFill="1" applyBorder="1" applyAlignment="1">
      <alignment horizontal="left" wrapText="1"/>
    </xf>
    <xf numFmtId="173" fontId="7" fillId="34" borderId="10" xfId="0" applyNumberFormat="1" applyFont="1" applyFill="1" applyBorder="1" applyAlignment="1" applyProtection="1">
      <alignment horizontal="left" vertical="center" wrapText="1"/>
      <protection/>
    </xf>
    <xf numFmtId="49" fontId="7" fillId="34" borderId="10" xfId="0" applyNumberFormat="1" applyFont="1" applyFill="1" applyBorder="1" applyAlignment="1">
      <alignment horizontal="center" vertical="center" wrapText="1"/>
    </xf>
    <xf numFmtId="172" fontId="8" fillId="34" borderId="10" xfId="0" applyNumberFormat="1" applyFont="1" applyFill="1" applyBorder="1" applyAlignment="1">
      <alignment vertical="center" wrapText="1"/>
    </xf>
    <xf numFmtId="179" fontId="0" fillId="34" borderId="10" xfId="0" applyNumberFormat="1" applyFill="1" applyBorder="1" applyAlignment="1">
      <alignment/>
    </xf>
    <xf numFmtId="0" fontId="0" fillId="34" borderId="10" xfId="0" applyFill="1" applyBorder="1" applyAlignment="1">
      <alignment/>
    </xf>
    <xf numFmtId="4" fontId="2" fillId="34" borderId="10" xfId="0" applyNumberFormat="1" applyFont="1" applyFill="1" applyBorder="1" applyAlignment="1">
      <alignment horizontal="center" vertical="center" wrapText="1"/>
    </xf>
    <xf numFmtId="2" fontId="7" fillId="34" borderId="10" xfId="0" applyNumberFormat="1" applyFont="1" applyFill="1" applyBorder="1" applyAlignment="1">
      <alignment vertical="center" wrapText="1"/>
    </xf>
    <xf numFmtId="172" fontId="7" fillId="34" borderId="10" xfId="0" applyNumberFormat="1" applyFont="1" applyFill="1" applyBorder="1" applyAlignment="1">
      <alignment vertical="center" wrapText="1"/>
    </xf>
    <xf numFmtId="2" fontId="8" fillId="34" borderId="10" xfId="0" applyNumberFormat="1" applyFont="1" applyFill="1" applyBorder="1" applyAlignment="1">
      <alignment vertical="center" wrapText="1"/>
    </xf>
    <xf numFmtId="49" fontId="8" fillId="34" borderId="10" xfId="0" applyNumberFormat="1" applyFont="1" applyFill="1" applyBorder="1" applyAlignment="1">
      <alignment horizontal="center" vertical="center" wrapText="1"/>
    </xf>
    <xf numFmtId="172" fontId="7" fillId="34" borderId="10" xfId="0" applyNumberFormat="1" applyFont="1" applyFill="1" applyBorder="1" applyAlignment="1">
      <alignment horizontal="right" vertical="center" wrapText="1"/>
    </xf>
    <xf numFmtId="49" fontId="8" fillId="34" borderId="10" xfId="0" applyNumberFormat="1" applyFont="1" applyFill="1" applyBorder="1" applyAlignment="1" applyProtection="1">
      <alignment horizontal="left" vertical="center" wrapText="1"/>
      <protection/>
    </xf>
    <xf numFmtId="173" fontId="8" fillId="34" borderId="10" xfId="0" applyNumberFormat="1" applyFont="1" applyFill="1" applyBorder="1" applyAlignment="1" applyProtection="1">
      <alignment horizontal="left" vertical="center" wrapText="1"/>
      <protection/>
    </xf>
    <xf numFmtId="0" fontId="2" fillId="34" borderId="10" xfId="54" applyNumberFormat="1" applyFont="1" applyFill="1" applyBorder="1" applyAlignment="1">
      <alignment horizontal="left" vertical="top" wrapText="1"/>
      <protection/>
    </xf>
    <xf numFmtId="49" fontId="8" fillId="34" borderId="10" xfId="0" applyNumberFormat="1" applyFont="1" applyFill="1" applyBorder="1" applyAlignment="1" applyProtection="1">
      <alignment horizontal="center" vertical="center"/>
      <protection/>
    </xf>
    <xf numFmtId="172" fontId="8" fillId="34" borderId="10" xfId="0" applyNumberFormat="1" applyFont="1" applyFill="1" applyBorder="1" applyAlignment="1">
      <alignment horizontal="right" vertical="center" wrapText="1"/>
    </xf>
    <xf numFmtId="49" fontId="7" fillId="34" borderId="10" xfId="0" applyNumberFormat="1" applyFont="1" applyFill="1" applyBorder="1" applyAlignment="1" applyProtection="1">
      <alignment horizontal="center" vertical="center"/>
      <protection/>
    </xf>
    <xf numFmtId="173" fontId="2" fillId="34" borderId="13" xfId="0" applyNumberFormat="1" applyFont="1" applyFill="1" applyBorder="1" applyAlignment="1" applyProtection="1">
      <alignment horizontal="left" vertical="center" wrapText="1"/>
      <protection/>
    </xf>
    <xf numFmtId="11" fontId="2" fillId="34" borderId="10" xfId="0" applyNumberFormat="1" applyFont="1" applyFill="1" applyBorder="1" applyAlignment="1" applyProtection="1">
      <alignment horizontal="left" vertical="center" wrapText="1"/>
      <protection/>
    </xf>
    <xf numFmtId="0" fontId="2" fillId="34" borderId="0" xfId="0" applyNumberFormat="1" applyFont="1" applyFill="1" applyAlignment="1">
      <alignment wrapText="1" shrinkToFit="1"/>
    </xf>
    <xf numFmtId="2" fontId="12" fillId="34" borderId="10" xfId="0" applyNumberFormat="1" applyFont="1" applyFill="1" applyBorder="1" applyAlignment="1">
      <alignment vertical="center" wrapText="1"/>
    </xf>
    <xf numFmtId="49" fontId="12" fillId="34" borderId="10" xfId="0" applyNumberFormat="1" applyFont="1" applyFill="1" applyBorder="1" applyAlignment="1">
      <alignment horizontal="center" vertical="center" wrapText="1"/>
    </xf>
    <xf numFmtId="172" fontId="12" fillId="34" borderId="10" xfId="0" applyNumberFormat="1" applyFont="1" applyFill="1" applyBorder="1" applyAlignment="1">
      <alignment vertical="center" wrapText="1"/>
    </xf>
    <xf numFmtId="0" fontId="7" fillId="34" borderId="10" xfId="0" applyNumberFormat="1" applyFont="1" applyFill="1" applyBorder="1" applyAlignment="1">
      <alignment horizontal="left" vertical="center" wrapText="1"/>
    </xf>
    <xf numFmtId="180" fontId="2" fillId="34" borderId="10" xfId="0" applyNumberFormat="1" applyFont="1" applyFill="1" applyBorder="1" applyAlignment="1">
      <alignment horizontal="left" wrapText="1"/>
    </xf>
    <xf numFmtId="180" fontId="2" fillId="34" borderId="10" xfId="0" applyNumberFormat="1" applyFont="1" applyFill="1" applyBorder="1" applyAlignment="1" applyProtection="1">
      <alignment horizontal="left" vertical="center" wrapText="1"/>
      <protection/>
    </xf>
    <xf numFmtId="0" fontId="11" fillId="0" borderId="0" xfId="0" applyFont="1" applyFill="1" applyAlignment="1">
      <alignment horizontal="center" vertical="center"/>
    </xf>
    <xf numFmtId="4" fontId="2" fillId="0" borderId="0" xfId="0" applyNumberFormat="1" applyFont="1" applyFill="1" applyAlignment="1">
      <alignment vertical="center" wrapText="1" shrinkToFit="1"/>
    </xf>
    <xf numFmtId="4" fontId="2" fillId="0" borderId="0" xfId="0" applyNumberFormat="1" applyFont="1" applyAlignment="1">
      <alignment vertical="center" wrapText="1" shrinkToFi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69"/>
  <sheetViews>
    <sheetView tabSelected="1" view="pageBreakPreview" zoomScaleSheetLayoutView="100" zoomScalePageLayoutView="0" workbookViewId="0" topLeftCell="A1">
      <selection activeCell="C5" sqref="C5"/>
    </sheetView>
  </sheetViews>
  <sheetFormatPr defaultColWidth="9.00390625" defaultRowHeight="12.75"/>
  <cols>
    <col min="1" max="1" width="7.375" style="11" customWidth="1"/>
    <col min="2" max="2" width="56.75390625" style="10" customWidth="1"/>
    <col min="3" max="3" width="11.125" style="11" customWidth="1"/>
    <col min="4" max="4" width="11.875" style="11" customWidth="1"/>
    <col min="5" max="5" width="11.00390625" style="11" customWidth="1"/>
    <col min="6" max="6" width="10.625" style="11" customWidth="1"/>
    <col min="7" max="7" width="14.125" style="12" customWidth="1"/>
    <col min="8" max="8" width="13.25390625" style="12" customWidth="1"/>
    <col min="9" max="9" width="15.25390625" style="12" customWidth="1"/>
    <col min="10" max="10" width="10.625" style="2" customWidth="1"/>
    <col min="11" max="16384" width="9.125" style="2" customWidth="1"/>
  </cols>
  <sheetData>
    <row r="1" spans="6:9" ht="43.5" customHeight="1">
      <c r="F1" s="13"/>
      <c r="G1" s="88" t="s">
        <v>1168</v>
      </c>
      <c r="H1" s="89"/>
      <c r="I1" s="89"/>
    </row>
    <row r="2" spans="1:9" s="1" customFormat="1" ht="15.75">
      <c r="A2" s="87" t="s">
        <v>336</v>
      </c>
      <c r="B2" s="87"/>
      <c r="C2" s="87"/>
      <c r="D2" s="87"/>
      <c r="E2" s="87"/>
      <c r="F2" s="87"/>
      <c r="G2" s="87"/>
      <c r="H2" s="87"/>
      <c r="I2" s="87"/>
    </row>
    <row r="3" spans="1:9" s="1" customFormat="1" ht="15.75">
      <c r="A3" s="87" t="s">
        <v>1058</v>
      </c>
      <c r="B3" s="87"/>
      <c r="C3" s="87"/>
      <c r="D3" s="87"/>
      <c r="E3" s="87"/>
      <c r="F3" s="87"/>
      <c r="G3" s="87"/>
      <c r="H3" s="87"/>
      <c r="I3" s="87"/>
    </row>
    <row r="4" ht="12.75">
      <c r="I4" s="12" t="s">
        <v>322</v>
      </c>
    </row>
    <row r="5" spans="1:10" s="9" customFormat="1" ht="25.5">
      <c r="A5" s="14" t="s">
        <v>323</v>
      </c>
      <c r="B5" s="14" t="s">
        <v>324</v>
      </c>
      <c r="C5" s="6" t="s">
        <v>335</v>
      </c>
      <c r="D5" s="6" t="s">
        <v>224</v>
      </c>
      <c r="E5" s="6" t="s">
        <v>325</v>
      </c>
      <c r="F5" s="6" t="s">
        <v>217</v>
      </c>
      <c r="G5" s="15" t="s">
        <v>826</v>
      </c>
      <c r="H5" s="15" t="s">
        <v>859</v>
      </c>
      <c r="I5" s="15" t="s">
        <v>1059</v>
      </c>
      <c r="J5" s="36"/>
    </row>
    <row r="6" spans="1:10" s="9" customFormat="1" ht="12.75">
      <c r="A6" s="52" t="s">
        <v>326</v>
      </c>
      <c r="B6" s="52" t="s">
        <v>327</v>
      </c>
      <c r="C6" s="52" t="s">
        <v>328</v>
      </c>
      <c r="D6" s="52" t="s">
        <v>329</v>
      </c>
      <c r="E6" s="52" t="s">
        <v>330</v>
      </c>
      <c r="F6" s="52" t="s">
        <v>331</v>
      </c>
      <c r="G6" s="66" t="s">
        <v>332</v>
      </c>
      <c r="H6" s="66" t="s">
        <v>333</v>
      </c>
      <c r="I6" s="66" t="s">
        <v>225</v>
      </c>
      <c r="J6" s="36"/>
    </row>
    <row r="7" spans="1:12" s="7" customFormat="1" ht="12.75">
      <c r="A7" s="52" t="s">
        <v>326</v>
      </c>
      <c r="B7" s="67" t="s">
        <v>211</v>
      </c>
      <c r="C7" s="62" t="s">
        <v>337</v>
      </c>
      <c r="D7" s="62" t="s">
        <v>334</v>
      </c>
      <c r="E7" s="62" t="s">
        <v>334</v>
      </c>
      <c r="F7" s="62" t="s">
        <v>334</v>
      </c>
      <c r="G7" s="68">
        <f>G8+G25+G49+G56+G42+G32</f>
        <v>39748.700000000004</v>
      </c>
      <c r="H7" s="68">
        <f>H8+H25+H49+H56+H42+H32</f>
        <v>39758</v>
      </c>
      <c r="I7" s="68">
        <f>I8+I25+I49+I56+I42+I32</f>
        <v>39789.700000000004</v>
      </c>
      <c r="J7" s="37"/>
      <c r="K7" s="27"/>
      <c r="L7" s="27"/>
    </row>
    <row r="8" spans="1:12" s="4" customFormat="1" ht="12.75">
      <c r="A8" s="52" t="s">
        <v>327</v>
      </c>
      <c r="B8" s="67" t="s">
        <v>402</v>
      </c>
      <c r="C8" s="62" t="s">
        <v>337</v>
      </c>
      <c r="D8" s="62" t="s">
        <v>360</v>
      </c>
      <c r="E8" s="52"/>
      <c r="F8" s="52"/>
      <c r="G8" s="68">
        <f>G9+G19</f>
        <v>4527.3</v>
      </c>
      <c r="H8" s="68">
        <f>H9+H19</f>
        <v>4527.3</v>
      </c>
      <c r="I8" s="68">
        <f>I9+I19</f>
        <v>4527.3</v>
      </c>
      <c r="J8" s="37"/>
      <c r="K8" s="26"/>
      <c r="L8" s="26"/>
    </row>
    <row r="9" spans="1:12" s="16" customFormat="1" ht="38.25">
      <c r="A9" s="52" t="s">
        <v>328</v>
      </c>
      <c r="B9" s="69" t="s">
        <v>403</v>
      </c>
      <c r="C9" s="70" t="s">
        <v>337</v>
      </c>
      <c r="D9" s="70" t="s">
        <v>361</v>
      </c>
      <c r="E9" s="52"/>
      <c r="F9" s="52"/>
      <c r="G9" s="63">
        <f>G10</f>
        <v>4502.3</v>
      </c>
      <c r="H9" s="63">
        <f>H10</f>
        <v>4502.3</v>
      </c>
      <c r="I9" s="63">
        <f>I10</f>
        <v>4502.3</v>
      </c>
      <c r="J9" s="38"/>
      <c r="K9" s="28"/>
      <c r="L9" s="28"/>
    </row>
    <row r="10" spans="1:12" s="16" customFormat="1" ht="25.5">
      <c r="A10" s="52" t="s">
        <v>329</v>
      </c>
      <c r="B10" s="51" t="s">
        <v>855</v>
      </c>
      <c r="C10" s="52" t="s">
        <v>337</v>
      </c>
      <c r="D10" s="52" t="s">
        <v>361</v>
      </c>
      <c r="E10" s="52" t="s">
        <v>554</v>
      </c>
      <c r="F10" s="52"/>
      <c r="G10" s="53">
        <f aca="true" t="shared" si="0" ref="G10:I11">SUM(G11)</f>
        <v>4502.3</v>
      </c>
      <c r="H10" s="53">
        <f t="shared" si="0"/>
        <v>4502.3</v>
      </c>
      <c r="I10" s="53">
        <f t="shared" si="0"/>
        <v>4502.3</v>
      </c>
      <c r="J10" s="38"/>
      <c r="K10" s="28"/>
      <c r="L10" s="28"/>
    </row>
    <row r="11" spans="1:12" s="16" customFormat="1" ht="25.5">
      <c r="A11" s="52" t="s">
        <v>330</v>
      </c>
      <c r="B11" s="51" t="s">
        <v>856</v>
      </c>
      <c r="C11" s="52" t="s">
        <v>337</v>
      </c>
      <c r="D11" s="52" t="s">
        <v>361</v>
      </c>
      <c r="E11" s="52" t="s">
        <v>555</v>
      </c>
      <c r="F11" s="52"/>
      <c r="G11" s="53">
        <f t="shared" si="0"/>
        <v>4502.3</v>
      </c>
      <c r="H11" s="53">
        <f t="shared" si="0"/>
        <v>4502.3</v>
      </c>
      <c r="I11" s="53">
        <f t="shared" si="0"/>
        <v>4502.3</v>
      </c>
      <c r="J11" s="38"/>
      <c r="K11" s="28"/>
      <c r="L11" s="28"/>
    </row>
    <row r="12" spans="1:12" s="16" customFormat="1" ht="63.75">
      <c r="A12" s="52" t="s">
        <v>331</v>
      </c>
      <c r="B12" s="51" t="s">
        <v>404</v>
      </c>
      <c r="C12" s="52" t="s">
        <v>337</v>
      </c>
      <c r="D12" s="52" t="s">
        <v>361</v>
      </c>
      <c r="E12" s="52" t="s">
        <v>553</v>
      </c>
      <c r="F12" s="52"/>
      <c r="G12" s="53">
        <f>G13+G15+G17</f>
        <v>4502.3</v>
      </c>
      <c r="H12" s="53">
        <f>H13+H15+H17</f>
        <v>4502.3</v>
      </c>
      <c r="I12" s="53">
        <f>I13+I15+I17</f>
        <v>4502.3</v>
      </c>
      <c r="J12" s="38"/>
      <c r="K12" s="28"/>
      <c r="L12" s="28"/>
    </row>
    <row r="13" spans="1:12" s="16" customFormat="1" ht="51">
      <c r="A13" s="52" t="s">
        <v>332</v>
      </c>
      <c r="B13" s="56" t="s">
        <v>365</v>
      </c>
      <c r="C13" s="52" t="s">
        <v>337</v>
      </c>
      <c r="D13" s="52" t="s">
        <v>361</v>
      </c>
      <c r="E13" s="52" t="s">
        <v>553</v>
      </c>
      <c r="F13" s="52" t="s">
        <v>362</v>
      </c>
      <c r="G13" s="53">
        <f>SUM(G14)</f>
        <v>4214.1</v>
      </c>
      <c r="H13" s="53">
        <f>SUM(H14)</f>
        <v>4214.1</v>
      </c>
      <c r="I13" s="53">
        <f>SUM(I14)</f>
        <v>4214.1</v>
      </c>
      <c r="J13" s="38"/>
      <c r="K13" s="28"/>
      <c r="L13" s="28"/>
    </row>
    <row r="14" spans="1:12" s="16" customFormat="1" ht="25.5">
      <c r="A14" s="52" t="s">
        <v>333</v>
      </c>
      <c r="B14" s="56" t="s">
        <v>535</v>
      </c>
      <c r="C14" s="52" t="s">
        <v>337</v>
      </c>
      <c r="D14" s="52" t="s">
        <v>361</v>
      </c>
      <c r="E14" s="52" t="s">
        <v>553</v>
      </c>
      <c r="F14" s="52" t="s">
        <v>363</v>
      </c>
      <c r="G14" s="53">
        <v>4214.1</v>
      </c>
      <c r="H14" s="53">
        <v>4214.1</v>
      </c>
      <c r="I14" s="53">
        <v>4214.1</v>
      </c>
      <c r="J14" s="38"/>
      <c r="K14" s="28"/>
      <c r="L14" s="28"/>
    </row>
    <row r="15" spans="1:12" s="16" customFormat="1" ht="25.5">
      <c r="A15" s="52" t="s">
        <v>225</v>
      </c>
      <c r="B15" s="51" t="s">
        <v>318</v>
      </c>
      <c r="C15" s="52" t="s">
        <v>337</v>
      </c>
      <c r="D15" s="52" t="s">
        <v>361</v>
      </c>
      <c r="E15" s="52" t="s">
        <v>553</v>
      </c>
      <c r="F15" s="52" t="s">
        <v>223</v>
      </c>
      <c r="G15" s="53">
        <f>SUM(G16)</f>
        <v>286.2</v>
      </c>
      <c r="H15" s="53">
        <f>SUM(H16)</f>
        <v>286.2</v>
      </c>
      <c r="I15" s="53">
        <f>SUM(I16)</f>
        <v>286.2</v>
      </c>
      <c r="J15" s="38"/>
      <c r="K15" s="28"/>
      <c r="L15" s="28"/>
    </row>
    <row r="16" spans="1:12" s="16" customFormat="1" ht="25.5">
      <c r="A16" s="52" t="s">
        <v>6</v>
      </c>
      <c r="B16" s="51" t="s">
        <v>319</v>
      </c>
      <c r="C16" s="52" t="s">
        <v>337</v>
      </c>
      <c r="D16" s="52" t="s">
        <v>361</v>
      </c>
      <c r="E16" s="52" t="s">
        <v>553</v>
      </c>
      <c r="F16" s="52" t="s">
        <v>216</v>
      </c>
      <c r="G16" s="53">
        <v>286.2</v>
      </c>
      <c r="H16" s="53">
        <v>286.2</v>
      </c>
      <c r="I16" s="53">
        <v>286.2</v>
      </c>
      <c r="J16" s="38"/>
      <c r="K16" s="28"/>
      <c r="L16" s="28"/>
    </row>
    <row r="17" spans="1:12" s="17" customFormat="1" ht="12.75">
      <c r="A17" s="52" t="s">
        <v>7</v>
      </c>
      <c r="B17" s="56" t="s">
        <v>384</v>
      </c>
      <c r="C17" s="52" t="s">
        <v>337</v>
      </c>
      <c r="D17" s="52" t="s">
        <v>361</v>
      </c>
      <c r="E17" s="52" t="s">
        <v>553</v>
      </c>
      <c r="F17" s="52" t="s">
        <v>387</v>
      </c>
      <c r="G17" s="53">
        <f>G18</f>
        <v>2</v>
      </c>
      <c r="H17" s="53">
        <f>H18</f>
        <v>2</v>
      </c>
      <c r="I17" s="53">
        <f>I18</f>
        <v>2</v>
      </c>
      <c r="J17" s="39"/>
      <c r="K17" s="22"/>
      <c r="L17" s="22"/>
    </row>
    <row r="18" spans="1:12" s="17" customFormat="1" ht="12.75">
      <c r="A18" s="52" t="s">
        <v>8</v>
      </c>
      <c r="B18" s="56" t="s">
        <v>385</v>
      </c>
      <c r="C18" s="52" t="s">
        <v>337</v>
      </c>
      <c r="D18" s="52" t="s">
        <v>361</v>
      </c>
      <c r="E18" s="52" t="s">
        <v>553</v>
      </c>
      <c r="F18" s="52" t="s">
        <v>388</v>
      </c>
      <c r="G18" s="53">
        <v>2</v>
      </c>
      <c r="H18" s="53">
        <v>2</v>
      </c>
      <c r="I18" s="53">
        <v>2</v>
      </c>
      <c r="J18" s="39"/>
      <c r="K18" s="22"/>
      <c r="L18" s="22"/>
    </row>
    <row r="19" spans="1:12" s="17" customFormat="1" ht="12.75">
      <c r="A19" s="52" t="s">
        <v>9</v>
      </c>
      <c r="B19" s="69" t="s">
        <v>401</v>
      </c>
      <c r="C19" s="70" t="s">
        <v>337</v>
      </c>
      <c r="D19" s="70" t="s">
        <v>399</v>
      </c>
      <c r="E19" s="70"/>
      <c r="F19" s="70"/>
      <c r="G19" s="63">
        <f>G20</f>
        <v>25</v>
      </c>
      <c r="H19" s="63">
        <f aca="true" t="shared" si="1" ref="H19:I23">H20</f>
        <v>25</v>
      </c>
      <c r="I19" s="63">
        <f t="shared" si="1"/>
        <v>25</v>
      </c>
      <c r="J19" s="39"/>
      <c r="K19" s="22"/>
      <c r="L19" s="22"/>
    </row>
    <row r="20" spans="1:12" s="17" customFormat="1" ht="25.5">
      <c r="A20" s="52" t="s">
        <v>10</v>
      </c>
      <c r="B20" s="54" t="s">
        <v>405</v>
      </c>
      <c r="C20" s="52" t="s">
        <v>337</v>
      </c>
      <c r="D20" s="52" t="s">
        <v>399</v>
      </c>
      <c r="E20" s="55" t="s">
        <v>557</v>
      </c>
      <c r="F20" s="52"/>
      <c r="G20" s="53">
        <f>G21</f>
        <v>25</v>
      </c>
      <c r="H20" s="53">
        <f t="shared" si="1"/>
        <v>25</v>
      </c>
      <c r="I20" s="53">
        <f t="shared" si="1"/>
        <v>25</v>
      </c>
      <c r="J20" s="39"/>
      <c r="K20" s="22"/>
      <c r="L20" s="22"/>
    </row>
    <row r="21" spans="1:12" s="17" customFormat="1" ht="25.5">
      <c r="A21" s="52" t="s">
        <v>11</v>
      </c>
      <c r="B21" s="54" t="s">
        <v>426</v>
      </c>
      <c r="C21" s="52" t="s">
        <v>337</v>
      </c>
      <c r="D21" s="52" t="s">
        <v>399</v>
      </c>
      <c r="E21" s="55" t="s">
        <v>558</v>
      </c>
      <c r="F21" s="52"/>
      <c r="G21" s="53">
        <f>G22</f>
        <v>25</v>
      </c>
      <c r="H21" s="53">
        <f t="shared" si="1"/>
        <v>25</v>
      </c>
      <c r="I21" s="53">
        <f t="shared" si="1"/>
        <v>25</v>
      </c>
      <c r="J21" s="39"/>
      <c r="K21" s="22"/>
      <c r="L21" s="22"/>
    </row>
    <row r="22" spans="1:12" s="17" customFormat="1" ht="63.75">
      <c r="A22" s="52" t="s">
        <v>12</v>
      </c>
      <c r="B22" s="54" t="s">
        <v>427</v>
      </c>
      <c r="C22" s="52" t="s">
        <v>337</v>
      </c>
      <c r="D22" s="52" t="s">
        <v>399</v>
      </c>
      <c r="E22" s="55" t="s">
        <v>556</v>
      </c>
      <c r="F22" s="52"/>
      <c r="G22" s="53">
        <f>G23</f>
        <v>25</v>
      </c>
      <c r="H22" s="53">
        <f t="shared" si="1"/>
        <v>25</v>
      </c>
      <c r="I22" s="53">
        <f t="shared" si="1"/>
        <v>25</v>
      </c>
      <c r="J22" s="39"/>
      <c r="K22" s="22"/>
      <c r="L22" s="22"/>
    </row>
    <row r="23" spans="1:12" s="17" customFormat="1" ht="12.75">
      <c r="A23" s="52" t="s">
        <v>13</v>
      </c>
      <c r="B23" s="56" t="s">
        <v>227</v>
      </c>
      <c r="C23" s="52" t="s">
        <v>337</v>
      </c>
      <c r="D23" s="52" t="s">
        <v>399</v>
      </c>
      <c r="E23" s="55" t="s">
        <v>556</v>
      </c>
      <c r="F23" s="52" t="s">
        <v>321</v>
      </c>
      <c r="G23" s="53">
        <f>G24</f>
        <v>25</v>
      </c>
      <c r="H23" s="53">
        <f t="shared" si="1"/>
        <v>25</v>
      </c>
      <c r="I23" s="53">
        <f t="shared" si="1"/>
        <v>25</v>
      </c>
      <c r="J23" s="39"/>
      <c r="K23" s="22"/>
      <c r="L23" s="22"/>
    </row>
    <row r="24" spans="1:12" s="17" customFormat="1" ht="12.75">
      <c r="A24" s="52" t="s">
        <v>14</v>
      </c>
      <c r="B24" s="56" t="s">
        <v>428</v>
      </c>
      <c r="C24" s="52" t="s">
        <v>337</v>
      </c>
      <c r="D24" s="52" t="s">
        <v>399</v>
      </c>
      <c r="E24" s="55" t="s">
        <v>556</v>
      </c>
      <c r="F24" s="52" t="s">
        <v>429</v>
      </c>
      <c r="G24" s="57">
        <v>25</v>
      </c>
      <c r="H24" s="57">
        <v>25</v>
      </c>
      <c r="I24" s="57">
        <v>25</v>
      </c>
      <c r="J24" s="39"/>
      <c r="K24" s="22"/>
      <c r="L24" s="22"/>
    </row>
    <row r="25" spans="1:12" s="17" customFormat="1" ht="12.75">
      <c r="A25" s="52" t="s">
        <v>15</v>
      </c>
      <c r="B25" s="67" t="s">
        <v>430</v>
      </c>
      <c r="C25" s="62" t="s">
        <v>337</v>
      </c>
      <c r="D25" s="62" t="s">
        <v>433</v>
      </c>
      <c r="E25" s="62" t="s">
        <v>334</v>
      </c>
      <c r="F25" s="62" t="s">
        <v>334</v>
      </c>
      <c r="G25" s="68">
        <f aca="true" t="shared" si="2" ref="G25:G30">G26</f>
        <v>696.1</v>
      </c>
      <c r="H25" s="68">
        <f aca="true" t="shared" si="3" ref="H25:I30">H26</f>
        <v>705.4</v>
      </c>
      <c r="I25" s="68">
        <f t="shared" si="3"/>
        <v>737.1</v>
      </c>
      <c r="J25" s="39"/>
      <c r="K25" s="22"/>
      <c r="L25" s="22"/>
    </row>
    <row r="26" spans="1:12" s="17" customFormat="1" ht="12.75">
      <c r="A26" s="52" t="s">
        <v>16</v>
      </c>
      <c r="B26" s="69" t="s">
        <v>431</v>
      </c>
      <c r="C26" s="70" t="s">
        <v>337</v>
      </c>
      <c r="D26" s="70" t="s">
        <v>434</v>
      </c>
      <c r="E26" s="70" t="s">
        <v>334</v>
      </c>
      <c r="F26" s="70" t="s">
        <v>334</v>
      </c>
      <c r="G26" s="63">
        <f t="shared" si="2"/>
        <v>696.1</v>
      </c>
      <c r="H26" s="63">
        <f t="shared" si="3"/>
        <v>705.4</v>
      </c>
      <c r="I26" s="63">
        <f t="shared" si="3"/>
        <v>737.1</v>
      </c>
      <c r="J26" s="39"/>
      <c r="K26" s="22"/>
      <c r="L26" s="22"/>
    </row>
    <row r="27" spans="1:12" s="17" customFormat="1" ht="25.5">
      <c r="A27" s="52" t="s">
        <v>17</v>
      </c>
      <c r="B27" s="54" t="s">
        <v>405</v>
      </c>
      <c r="C27" s="52" t="s">
        <v>337</v>
      </c>
      <c r="D27" s="52" t="s">
        <v>434</v>
      </c>
      <c r="E27" s="55" t="s">
        <v>557</v>
      </c>
      <c r="F27" s="52"/>
      <c r="G27" s="53">
        <f t="shared" si="2"/>
        <v>696.1</v>
      </c>
      <c r="H27" s="53">
        <f t="shared" si="3"/>
        <v>705.4</v>
      </c>
      <c r="I27" s="53">
        <f t="shared" si="3"/>
        <v>737.1</v>
      </c>
      <c r="J27" s="39"/>
      <c r="K27" s="22"/>
      <c r="L27" s="22"/>
    </row>
    <row r="28" spans="1:12" s="16" customFormat="1" ht="25.5">
      <c r="A28" s="52" t="s">
        <v>18</v>
      </c>
      <c r="B28" s="54" t="s">
        <v>426</v>
      </c>
      <c r="C28" s="52" t="s">
        <v>337</v>
      </c>
      <c r="D28" s="52" t="s">
        <v>434</v>
      </c>
      <c r="E28" s="55" t="s">
        <v>558</v>
      </c>
      <c r="F28" s="52"/>
      <c r="G28" s="53">
        <f t="shared" si="2"/>
        <v>696.1</v>
      </c>
      <c r="H28" s="53">
        <f t="shared" si="3"/>
        <v>705.4</v>
      </c>
      <c r="I28" s="53">
        <f t="shared" si="3"/>
        <v>737.1</v>
      </c>
      <c r="J28" s="38"/>
      <c r="K28" s="28"/>
      <c r="L28" s="28"/>
    </row>
    <row r="29" spans="1:12" s="17" customFormat="1" ht="51">
      <c r="A29" s="52" t="s">
        <v>19</v>
      </c>
      <c r="B29" s="54" t="s">
        <v>432</v>
      </c>
      <c r="C29" s="52" t="s">
        <v>337</v>
      </c>
      <c r="D29" s="52" t="s">
        <v>434</v>
      </c>
      <c r="E29" s="55" t="s">
        <v>839</v>
      </c>
      <c r="F29" s="52"/>
      <c r="G29" s="53">
        <f t="shared" si="2"/>
        <v>696.1</v>
      </c>
      <c r="H29" s="53">
        <f t="shared" si="3"/>
        <v>705.4</v>
      </c>
      <c r="I29" s="53">
        <f t="shared" si="3"/>
        <v>737.1</v>
      </c>
      <c r="J29" s="39"/>
      <c r="K29" s="22"/>
      <c r="L29" s="22"/>
    </row>
    <row r="30" spans="1:12" s="17" customFormat="1" ht="12.75">
      <c r="A30" s="52" t="s">
        <v>20</v>
      </c>
      <c r="B30" s="56" t="s">
        <v>227</v>
      </c>
      <c r="C30" s="52" t="s">
        <v>337</v>
      </c>
      <c r="D30" s="52" t="s">
        <v>434</v>
      </c>
      <c r="E30" s="55" t="s">
        <v>839</v>
      </c>
      <c r="F30" s="52" t="s">
        <v>321</v>
      </c>
      <c r="G30" s="53">
        <f t="shared" si="2"/>
        <v>696.1</v>
      </c>
      <c r="H30" s="53">
        <f t="shared" si="3"/>
        <v>705.4</v>
      </c>
      <c r="I30" s="53">
        <f t="shared" si="3"/>
        <v>737.1</v>
      </c>
      <c r="J30" s="39"/>
      <c r="K30" s="22"/>
      <c r="L30" s="22"/>
    </row>
    <row r="31" spans="1:12" s="17" customFormat="1" ht="12.75">
      <c r="A31" s="52" t="s">
        <v>21</v>
      </c>
      <c r="B31" s="56" t="s">
        <v>428</v>
      </c>
      <c r="C31" s="52" t="s">
        <v>337</v>
      </c>
      <c r="D31" s="52" t="s">
        <v>434</v>
      </c>
      <c r="E31" s="55" t="s">
        <v>839</v>
      </c>
      <c r="F31" s="52" t="s">
        <v>429</v>
      </c>
      <c r="G31" s="57">
        <v>696.1</v>
      </c>
      <c r="H31" s="57">
        <v>705.4</v>
      </c>
      <c r="I31" s="57">
        <v>737.1</v>
      </c>
      <c r="J31" s="39"/>
      <c r="K31" s="22"/>
      <c r="L31" s="22"/>
    </row>
    <row r="32" spans="1:12" s="17" customFormat="1" ht="12.75">
      <c r="A32" s="52" t="s">
        <v>886</v>
      </c>
      <c r="B32" s="67" t="s">
        <v>486</v>
      </c>
      <c r="C32" s="62" t="s">
        <v>337</v>
      </c>
      <c r="D32" s="62" t="s">
        <v>484</v>
      </c>
      <c r="E32" s="55"/>
      <c r="F32" s="52"/>
      <c r="G32" s="71">
        <f aca="true" t="shared" si="4" ref="G32:I34">SUM(G33)</f>
        <v>936.9</v>
      </c>
      <c r="H32" s="71">
        <f t="shared" si="4"/>
        <v>936.9</v>
      </c>
      <c r="I32" s="71">
        <f t="shared" si="4"/>
        <v>936.9</v>
      </c>
      <c r="J32" s="39"/>
      <c r="K32" s="22"/>
      <c r="L32" s="22"/>
    </row>
    <row r="33" spans="1:12" s="17" customFormat="1" ht="12.75">
      <c r="A33" s="52" t="s">
        <v>887</v>
      </c>
      <c r="B33" s="72" t="s">
        <v>445</v>
      </c>
      <c r="C33" s="70" t="s">
        <v>337</v>
      </c>
      <c r="D33" s="70" t="s">
        <v>444</v>
      </c>
      <c r="E33" s="55"/>
      <c r="F33" s="52"/>
      <c r="G33" s="57">
        <f t="shared" si="4"/>
        <v>936.9</v>
      </c>
      <c r="H33" s="57">
        <f t="shared" si="4"/>
        <v>936.9</v>
      </c>
      <c r="I33" s="57">
        <f t="shared" si="4"/>
        <v>936.9</v>
      </c>
      <c r="J33" s="39"/>
      <c r="K33" s="22"/>
      <c r="L33" s="22"/>
    </row>
    <row r="34" spans="1:12" s="17" customFormat="1" ht="51">
      <c r="A34" s="52" t="s">
        <v>888</v>
      </c>
      <c r="B34" s="54" t="s">
        <v>510</v>
      </c>
      <c r="C34" s="52" t="s">
        <v>337</v>
      </c>
      <c r="D34" s="52" t="s">
        <v>444</v>
      </c>
      <c r="E34" s="55" t="s">
        <v>671</v>
      </c>
      <c r="F34" s="52"/>
      <c r="G34" s="57">
        <f t="shared" si="4"/>
        <v>936.9</v>
      </c>
      <c r="H34" s="57">
        <f t="shared" si="4"/>
        <v>936.9</v>
      </c>
      <c r="I34" s="57">
        <f t="shared" si="4"/>
        <v>936.9</v>
      </c>
      <c r="J34" s="39"/>
      <c r="K34" s="22"/>
      <c r="L34" s="22"/>
    </row>
    <row r="35" spans="1:12" s="17" customFormat="1" ht="12.75">
      <c r="A35" s="52" t="s">
        <v>889</v>
      </c>
      <c r="B35" s="51" t="s">
        <v>840</v>
      </c>
      <c r="C35" s="52" t="s">
        <v>337</v>
      </c>
      <c r="D35" s="52" t="s">
        <v>444</v>
      </c>
      <c r="E35" s="55" t="s">
        <v>696</v>
      </c>
      <c r="F35" s="52"/>
      <c r="G35" s="57">
        <f>SUM(G36+G39)</f>
        <v>936.9</v>
      </c>
      <c r="H35" s="57">
        <f>SUM(H36+H39)</f>
        <v>936.9</v>
      </c>
      <c r="I35" s="57">
        <f>SUM(I36+I39)</f>
        <v>936.9</v>
      </c>
      <c r="J35" s="39"/>
      <c r="K35" s="22"/>
      <c r="L35" s="22"/>
    </row>
    <row r="36" spans="1:12" s="17" customFormat="1" ht="38.25">
      <c r="A36" s="52" t="s">
        <v>890</v>
      </c>
      <c r="B36" s="56" t="s">
        <v>1148</v>
      </c>
      <c r="C36" s="52" t="s">
        <v>337</v>
      </c>
      <c r="D36" s="52" t="s">
        <v>444</v>
      </c>
      <c r="E36" s="55" t="s">
        <v>860</v>
      </c>
      <c r="F36" s="52"/>
      <c r="G36" s="57">
        <f aca="true" t="shared" si="5" ref="G36:I37">SUM(G37)</f>
        <v>788.9</v>
      </c>
      <c r="H36" s="57">
        <f t="shared" si="5"/>
        <v>788.9</v>
      </c>
      <c r="I36" s="57">
        <f t="shared" si="5"/>
        <v>788.9</v>
      </c>
      <c r="J36" s="39"/>
      <c r="K36" s="22"/>
      <c r="L36" s="22"/>
    </row>
    <row r="37" spans="1:12" s="17" customFormat="1" ht="12.75">
      <c r="A37" s="52" t="s">
        <v>891</v>
      </c>
      <c r="B37" s="56" t="s">
        <v>227</v>
      </c>
      <c r="C37" s="52" t="s">
        <v>337</v>
      </c>
      <c r="D37" s="52" t="s">
        <v>444</v>
      </c>
      <c r="E37" s="55" t="s">
        <v>860</v>
      </c>
      <c r="F37" s="52" t="s">
        <v>321</v>
      </c>
      <c r="G37" s="57">
        <f t="shared" si="5"/>
        <v>788.9</v>
      </c>
      <c r="H37" s="57">
        <f t="shared" si="5"/>
        <v>788.9</v>
      </c>
      <c r="I37" s="57">
        <f t="shared" si="5"/>
        <v>788.9</v>
      </c>
      <c r="J37" s="39"/>
      <c r="K37" s="22"/>
      <c r="L37" s="22"/>
    </row>
    <row r="38" spans="1:12" s="17" customFormat="1" ht="12.75">
      <c r="A38" s="52" t="s">
        <v>892</v>
      </c>
      <c r="B38" s="56" t="s">
        <v>316</v>
      </c>
      <c r="C38" s="52" t="s">
        <v>337</v>
      </c>
      <c r="D38" s="52" t="s">
        <v>444</v>
      </c>
      <c r="E38" s="55" t="s">
        <v>860</v>
      </c>
      <c r="F38" s="52" t="s">
        <v>320</v>
      </c>
      <c r="G38" s="57">
        <v>788.9</v>
      </c>
      <c r="H38" s="57">
        <v>788.9</v>
      </c>
      <c r="I38" s="57">
        <v>788.9</v>
      </c>
      <c r="J38" s="39"/>
      <c r="K38" s="22"/>
      <c r="L38" s="22"/>
    </row>
    <row r="39" spans="1:12" s="17" customFormat="1" ht="51">
      <c r="A39" s="52" t="s">
        <v>893</v>
      </c>
      <c r="B39" s="56" t="s">
        <v>1149</v>
      </c>
      <c r="C39" s="52" t="s">
        <v>337</v>
      </c>
      <c r="D39" s="52" t="s">
        <v>444</v>
      </c>
      <c r="E39" s="55" t="s">
        <v>861</v>
      </c>
      <c r="F39" s="52"/>
      <c r="G39" s="57">
        <f aca="true" t="shared" si="6" ref="G39:I40">SUM(G40)</f>
        <v>148</v>
      </c>
      <c r="H39" s="57">
        <f t="shared" si="6"/>
        <v>148</v>
      </c>
      <c r="I39" s="57">
        <f t="shared" si="6"/>
        <v>148</v>
      </c>
      <c r="J39" s="39"/>
      <c r="K39" s="22"/>
      <c r="L39" s="22"/>
    </row>
    <row r="40" spans="1:12" s="17" customFormat="1" ht="12.75">
      <c r="A40" s="52" t="s">
        <v>894</v>
      </c>
      <c r="B40" s="56" t="s">
        <v>227</v>
      </c>
      <c r="C40" s="52" t="s">
        <v>337</v>
      </c>
      <c r="D40" s="52" t="s">
        <v>444</v>
      </c>
      <c r="E40" s="55" t="s">
        <v>861</v>
      </c>
      <c r="F40" s="52" t="s">
        <v>321</v>
      </c>
      <c r="G40" s="57">
        <f t="shared" si="6"/>
        <v>148</v>
      </c>
      <c r="H40" s="57">
        <f t="shared" si="6"/>
        <v>148</v>
      </c>
      <c r="I40" s="57">
        <f>SUM(I41)</f>
        <v>148</v>
      </c>
      <c r="J40" s="39"/>
      <c r="K40" s="22"/>
      <c r="L40" s="22"/>
    </row>
    <row r="41" spans="1:12" s="17" customFormat="1" ht="12.75">
      <c r="A41" s="52" t="s">
        <v>895</v>
      </c>
      <c r="B41" s="56" t="s">
        <v>316</v>
      </c>
      <c r="C41" s="52" t="s">
        <v>337</v>
      </c>
      <c r="D41" s="52" t="s">
        <v>444</v>
      </c>
      <c r="E41" s="55" t="s">
        <v>861</v>
      </c>
      <c r="F41" s="52" t="s">
        <v>320</v>
      </c>
      <c r="G41" s="57">
        <v>148</v>
      </c>
      <c r="H41" s="57">
        <v>148</v>
      </c>
      <c r="I41" s="57">
        <v>148</v>
      </c>
      <c r="J41" s="39"/>
      <c r="K41" s="22"/>
      <c r="L41" s="22"/>
    </row>
    <row r="42" spans="1:12" s="17" customFormat="1" ht="12.75">
      <c r="A42" s="52" t="s">
        <v>896</v>
      </c>
      <c r="B42" s="61" t="s">
        <v>532</v>
      </c>
      <c r="C42" s="62" t="s">
        <v>337</v>
      </c>
      <c r="D42" s="62" t="s">
        <v>533</v>
      </c>
      <c r="E42" s="62"/>
      <c r="F42" s="62"/>
      <c r="G42" s="71">
        <f aca="true" t="shared" si="7" ref="G42:I44">G43</f>
        <v>160</v>
      </c>
      <c r="H42" s="71">
        <f t="shared" si="7"/>
        <v>160</v>
      </c>
      <c r="I42" s="71">
        <f t="shared" si="7"/>
        <v>160</v>
      </c>
      <c r="J42" s="39"/>
      <c r="K42" s="22"/>
      <c r="L42" s="22"/>
    </row>
    <row r="43" spans="1:12" s="17" customFormat="1" ht="12.75">
      <c r="A43" s="52" t="s">
        <v>897</v>
      </c>
      <c r="B43" s="73" t="s">
        <v>531</v>
      </c>
      <c r="C43" s="52" t="s">
        <v>337</v>
      </c>
      <c r="D43" s="52" t="s">
        <v>169</v>
      </c>
      <c r="E43" s="52"/>
      <c r="F43" s="52"/>
      <c r="G43" s="57">
        <f t="shared" si="7"/>
        <v>160</v>
      </c>
      <c r="H43" s="57">
        <f t="shared" si="7"/>
        <v>160</v>
      </c>
      <c r="I43" s="57">
        <f t="shared" si="7"/>
        <v>160</v>
      </c>
      <c r="J43" s="39"/>
      <c r="K43" s="22"/>
      <c r="L43" s="22"/>
    </row>
    <row r="44" spans="1:12" s="17" customFormat="1" ht="25.5">
      <c r="A44" s="52" t="s">
        <v>898</v>
      </c>
      <c r="B44" s="51" t="s">
        <v>405</v>
      </c>
      <c r="C44" s="52" t="s">
        <v>337</v>
      </c>
      <c r="D44" s="52" t="s">
        <v>169</v>
      </c>
      <c r="E44" s="52" t="s">
        <v>557</v>
      </c>
      <c r="F44" s="52"/>
      <c r="G44" s="57">
        <f>G45</f>
        <v>160</v>
      </c>
      <c r="H44" s="57">
        <f t="shared" si="7"/>
        <v>160</v>
      </c>
      <c r="I44" s="57">
        <f t="shared" si="7"/>
        <v>160</v>
      </c>
      <c r="J44" s="39"/>
      <c r="K44" s="22"/>
      <c r="L44" s="22"/>
    </row>
    <row r="45" spans="1:12" s="17" customFormat="1" ht="25.5">
      <c r="A45" s="52" t="s">
        <v>899</v>
      </c>
      <c r="B45" s="54" t="s">
        <v>426</v>
      </c>
      <c r="C45" s="52" t="s">
        <v>337</v>
      </c>
      <c r="D45" s="52" t="s">
        <v>169</v>
      </c>
      <c r="E45" s="55" t="s">
        <v>558</v>
      </c>
      <c r="F45" s="52"/>
      <c r="G45" s="53">
        <f>G46</f>
        <v>160</v>
      </c>
      <c r="H45" s="53">
        <f aca="true" t="shared" si="8" ref="H45:I47">H46</f>
        <v>160</v>
      </c>
      <c r="I45" s="53">
        <f t="shared" si="8"/>
        <v>160</v>
      </c>
      <c r="J45" s="39"/>
      <c r="K45" s="22"/>
      <c r="L45" s="22"/>
    </row>
    <row r="46" spans="1:12" s="17" customFormat="1" ht="51">
      <c r="A46" s="52" t="s">
        <v>900</v>
      </c>
      <c r="B46" s="51" t="s">
        <v>504</v>
      </c>
      <c r="C46" s="52" t="s">
        <v>337</v>
      </c>
      <c r="D46" s="52" t="s">
        <v>169</v>
      </c>
      <c r="E46" s="55" t="s">
        <v>559</v>
      </c>
      <c r="F46" s="52"/>
      <c r="G46" s="53">
        <f>G47</f>
        <v>160</v>
      </c>
      <c r="H46" s="53">
        <f t="shared" si="8"/>
        <v>160</v>
      </c>
      <c r="I46" s="53">
        <f t="shared" si="8"/>
        <v>160</v>
      </c>
      <c r="J46" s="39"/>
      <c r="K46" s="22"/>
      <c r="L46" s="22"/>
    </row>
    <row r="47" spans="1:12" s="18" customFormat="1" ht="12.75">
      <c r="A47" s="52" t="s">
        <v>901</v>
      </c>
      <c r="B47" s="56" t="s">
        <v>227</v>
      </c>
      <c r="C47" s="52" t="s">
        <v>337</v>
      </c>
      <c r="D47" s="52" t="s">
        <v>169</v>
      </c>
      <c r="E47" s="55" t="s">
        <v>559</v>
      </c>
      <c r="F47" s="52" t="s">
        <v>321</v>
      </c>
      <c r="G47" s="53">
        <f>G48</f>
        <v>160</v>
      </c>
      <c r="H47" s="53">
        <f t="shared" si="8"/>
        <v>160</v>
      </c>
      <c r="I47" s="53">
        <f t="shared" si="8"/>
        <v>160</v>
      </c>
      <c r="J47" s="40"/>
      <c r="K47" s="29"/>
      <c r="L47" s="29"/>
    </row>
    <row r="48" spans="1:12" s="16" customFormat="1" ht="12.75">
      <c r="A48" s="52" t="s">
        <v>902</v>
      </c>
      <c r="B48" s="51" t="s">
        <v>170</v>
      </c>
      <c r="C48" s="52" t="s">
        <v>337</v>
      </c>
      <c r="D48" s="52" t="s">
        <v>169</v>
      </c>
      <c r="E48" s="55" t="s">
        <v>559</v>
      </c>
      <c r="F48" s="52" t="s">
        <v>171</v>
      </c>
      <c r="G48" s="57">
        <v>160</v>
      </c>
      <c r="H48" s="57">
        <v>160</v>
      </c>
      <c r="I48" s="57">
        <v>160</v>
      </c>
      <c r="J48" s="38"/>
      <c r="K48" s="28"/>
      <c r="L48" s="28"/>
    </row>
    <row r="49" spans="1:12" s="17" customFormat="1" ht="12.75">
      <c r="A49" s="52" t="s">
        <v>903</v>
      </c>
      <c r="B49" s="67" t="s">
        <v>353</v>
      </c>
      <c r="C49" s="62" t="s">
        <v>337</v>
      </c>
      <c r="D49" s="62" t="s">
        <v>352</v>
      </c>
      <c r="E49" s="62"/>
      <c r="F49" s="62"/>
      <c r="G49" s="68">
        <f aca="true" t="shared" si="9" ref="G49:G54">SUM(G50)</f>
        <v>20</v>
      </c>
      <c r="H49" s="68">
        <f aca="true" t="shared" si="10" ref="H49:I54">SUM(H50)</f>
        <v>20</v>
      </c>
      <c r="I49" s="68">
        <f t="shared" si="10"/>
        <v>20</v>
      </c>
      <c r="J49" s="39"/>
      <c r="K49" s="22"/>
      <c r="L49" s="22"/>
    </row>
    <row r="50" spans="1:12" s="8" customFormat="1" ht="25.5">
      <c r="A50" s="52" t="s">
        <v>705</v>
      </c>
      <c r="B50" s="69" t="s">
        <v>354</v>
      </c>
      <c r="C50" s="70" t="s">
        <v>337</v>
      </c>
      <c r="D50" s="70" t="s">
        <v>347</v>
      </c>
      <c r="E50" s="70"/>
      <c r="F50" s="70"/>
      <c r="G50" s="63">
        <f t="shared" si="9"/>
        <v>20</v>
      </c>
      <c r="H50" s="63">
        <f t="shared" si="10"/>
        <v>20</v>
      </c>
      <c r="I50" s="63">
        <f t="shared" si="10"/>
        <v>20</v>
      </c>
      <c r="J50" s="41"/>
      <c r="K50" s="30"/>
      <c r="L50" s="30"/>
    </row>
    <row r="51" spans="1:12" s="4" customFormat="1" ht="25.5">
      <c r="A51" s="52" t="s">
        <v>706</v>
      </c>
      <c r="B51" s="51" t="s">
        <v>855</v>
      </c>
      <c r="C51" s="52" t="s">
        <v>337</v>
      </c>
      <c r="D51" s="52" t="s">
        <v>347</v>
      </c>
      <c r="E51" s="52" t="s">
        <v>554</v>
      </c>
      <c r="F51" s="52"/>
      <c r="G51" s="53">
        <f t="shared" si="9"/>
        <v>20</v>
      </c>
      <c r="H51" s="53">
        <f t="shared" si="10"/>
        <v>20</v>
      </c>
      <c r="I51" s="53">
        <f t="shared" si="10"/>
        <v>20</v>
      </c>
      <c r="J51" s="40"/>
      <c r="K51" s="26"/>
      <c r="L51" s="26"/>
    </row>
    <row r="52" spans="1:12" s="5" customFormat="1" ht="25.5">
      <c r="A52" s="52" t="s">
        <v>707</v>
      </c>
      <c r="B52" s="51" t="s">
        <v>355</v>
      </c>
      <c r="C52" s="52" t="s">
        <v>337</v>
      </c>
      <c r="D52" s="52" t="s">
        <v>347</v>
      </c>
      <c r="E52" s="52" t="s">
        <v>561</v>
      </c>
      <c r="F52" s="52"/>
      <c r="G52" s="53">
        <f t="shared" si="9"/>
        <v>20</v>
      </c>
      <c r="H52" s="53">
        <f t="shared" si="10"/>
        <v>20</v>
      </c>
      <c r="I52" s="53">
        <f t="shared" si="10"/>
        <v>20</v>
      </c>
      <c r="J52" s="38"/>
      <c r="K52" s="31"/>
      <c r="L52" s="31"/>
    </row>
    <row r="53" spans="1:12" s="3" customFormat="1" ht="63.75">
      <c r="A53" s="52" t="s">
        <v>708</v>
      </c>
      <c r="B53" s="51" t="s">
        <v>1150</v>
      </c>
      <c r="C53" s="52" t="s">
        <v>337</v>
      </c>
      <c r="D53" s="52" t="s">
        <v>347</v>
      </c>
      <c r="E53" s="52" t="s">
        <v>560</v>
      </c>
      <c r="F53" s="52"/>
      <c r="G53" s="53">
        <f t="shared" si="9"/>
        <v>20</v>
      </c>
      <c r="H53" s="53">
        <f t="shared" si="10"/>
        <v>20</v>
      </c>
      <c r="I53" s="53">
        <f t="shared" si="10"/>
        <v>20</v>
      </c>
      <c r="J53" s="39"/>
      <c r="K53" s="25"/>
      <c r="L53" s="25"/>
    </row>
    <row r="54" spans="1:12" s="3" customFormat="1" ht="12.75">
      <c r="A54" s="52" t="s">
        <v>709</v>
      </c>
      <c r="B54" s="56" t="s">
        <v>348</v>
      </c>
      <c r="C54" s="52" t="s">
        <v>337</v>
      </c>
      <c r="D54" s="52" t="s">
        <v>347</v>
      </c>
      <c r="E54" s="52" t="s">
        <v>560</v>
      </c>
      <c r="F54" s="52" t="s">
        <v>351</v>
      </c>
      <c r="G54" s="53">
        <f t="shared" si="9"/>
        <v>20</v>
      </c>
      <c r="H54" s="53">
        <f t="shared" si="10"/>
        <v>20</v>
      </c>
      <c r="I54" s="53">
        <f t="shared" si="10"/>
        <v>20</v>
      </c>
      <c r="J54" s="39"/>
      <c r="K54" s="25"/>
      <c r="L54" s="25"/>
    </row>
    <row r="55" spans="1:12" s="3" customFormat="1" ht="12.75">
      <c r="A55" s="52" t="s">
        <v>710</v>
      </c>
      <c r="B55" s="56" t="s">
        <v>349</v>
      </c>
      <c r="C55" s="52" t="s">
        <v>337</v>
      </c>
      <c r="D55" s="52" t="s">
        <v>347</v>
      </c>
      <c r="E55" s="52" t="s">
        <v>560</v>
      </c>
      <c r="F55" s="52" t="s">
        <v>350</v>
      </c>
      <c r="G55" s="53">
        <v>20</v>
      </c>
      <c r="H55" s="53">
        <v>20</v>
      </c>
      <c r="I55" s="53">
        <v>20</v>
      </c>
      <c r="J55" s="39"/>
      <c r="K55" s="25"/>
      <c r="L55" s="25"/>
    </row>
    <row r="56" spans="1:12" s="3" customFormat="1" ht="25.5">
      <c r="A56" s="52" t="s">
        <v>711</v>
      </c>
      <c r="B56" s="67" t="s">
        <v>344</v>
      </c>
      <c r="C56" s="62" t="s">
        <v>337</v>
      </c>
      <c r="D56" s="62" t="s">
        <v>341</v>
      </c>
      <c r="E56" s="62"/>
      <c r="F56" s="62"/>
      <c r="G56" s="68">
        <f>G57</f>
        <v>33408.4</v>
      </c>
      <c r="H56" s="68">
        <f>H57</f>
        <v>33408.4</v>
      </c>
      <c r="I56" s="68">
        <f>I57</f>
        <v>33408.4</v>
      </c>
      <c r="J56" s="39"/>
      <c r="K56" s="25"/>
      <c r="L56" s="25"/>
    </row>
    <row r="57" spans="1:12" s="3" customFormat="1" ht="25.5">
      <c r="A57" s="52" t="s">
        <v>904</v>
      </c>
      <c r="B57" s="69" t="s">
        <v>343</v>
      </c>
      <c r="C57" s="70" t="s">
        <v>337</v>
      </c>
      <c r="D57" s="70" t="s">
        <v>342</v>
      </c>
      <c r="E57" s="70"/>
      <c r="F57" s="70"/>
      <c r="G57" s="63">
        <f aca="true" t="shared" si="11" ref="G57:I58">SUM(G58)</f>
        <v>33408.4</v>
      </c>
      <c r="H57" s="63">
        <f t="shared" si="11"/>
        <v>33408.4</v>
      </c>
      <c r="I57" s="63">
        <f t="shared" si="11"/>
        <v>33408.4</v>
      </c>
      <c r="J57" s="39"/>
      <c r="K57" s="25"/>
      <c r="L57" s="25"/>
    </row>
    <row r="58" spans="1:12" s="5" customFormat="1" ht="25.5">
      <c r="A58" s="52" t="s">
        <v>905</v>
      </c>
      <c r="B58" s="51" t="s">
        <v>855</v>
      </c>
      <c r="C58" s="52" t="s">
        <v>337</v>
      </c>
      <c r="D58" s="52" t="s">
        <v>342</v>
      </c>
      <c r="E58" s="52" t="s">
        <v>554</v>
      </c>
      <c r="F58" s="52"/>
      <c r="G58" s="53">
        <f t="shared" si="11"/>
        <v>33408.4</v>
      </c>
      <c r="H58" s="53">
        <f t="shared" si="11"/>
        <v>33408.4</v>
      </c>
      <c r="I58" s="53">
        <f t="shared" si="11"/>
        <v>33408.4</v>
      </c>
      <c r="J58" s="38"/>
      <c r="K58" s="31"/>
      <c r="L58" s="31"/>
    </row>
    <row r="59" spans="1:12" s="3" customFormat="1" ht="51">
      <c r="A59" s="52" t="s">
        <v>906</v>
      </c>
      <c r="B59" s="51" t="s">
        <v>163</v>
      </c>
      <c r="C59" s="52" t="s">
        <v>337</v>
      </c>
      <c r="D59" s="52" t="s">
        <v>342</v>
      </c>
      <c r="E59" s="52" t="s">
        <v>563</v>
      </c>
      <c r="F59" s="52"/>
      <c r="G59" s="53">
        <f>G60+G63</f>
        <v>33408.4</v>
      </c>
      <c r="H59" s="53">
        <f>H60+H63</f>
        <v>33408.4</v>
      </c>
      <c r="I59" s="53">
        <f>I60+I63</f>
        <v>33408.4</v>
      </c>
      <c r="J59" s="39"/>
      <c r="K59" s="25"/>
      <c r="L59" s="25"/>
    </row>
    <row r="60" spans="1:12" s="3" customFormat="1" ht="114.75">
      <c r="A60" s="52" t="s">
        <v>907</v>
      </c>
      <c r="B60" s="51" t="s">
        <v>1055</v>
      </c>
      <c r="C60" s="52" t="s">
        <v>337</v>
      </c>
      <c r="D60" s="52" t="s">
        <v>342</v>
      </c>
      <c r="E60" s="52" t="s">
        <v>562</v>
      </c>
      <c r="F60" s="52"/>
      <c r="G60" s="53">
        <f aca="true" t="shared" si="12" ref="G60:I61">SUM(G61)</f>
        <v>18932.9</v>
      </c>
      <c r="H60" s="53">
        <f t="shared" si="12"/>
        <v>30520.6</v>
      </c>
      <c r="I60" s="53">
        <f t="shared" si="12"/>
        <v>30520.6</v>
      </c>
      <c r="J60" s="39"/>
      <c r="K60" s="25"/>
      <c r="L60" s="25"/>
    </row>
    <row r="61" spans="1:12" s="3" customFormat="1" ht="12.75">
      <c r="A61" s="52" t="s">
        <v>908</v>
      </c>
      <c r="B61" s="56" t="s">
        <v>227</v>
      </c>
      <c r="C61" s="52" t="s">
        <v>337</v>
      </c>
      <c r="D61" s="52" t="s">
        <v>342</v>
      </c>
      <c r="E61" s="52" t="s">
        <v>562</v>
      </c>
      <c r="F61" s="52" t="s">
        <v>321</v>
      </c>
      <c r="G61" s="53">
        <f t="shared" si="12"/>
        <v>18932.9</v>
      </c>
      <c r="H61" s="53">
        <f t="shared" si="12"/>
        <v>30520.6</v>
      </c>
      <c r="I61" s="53">
        <f t="shared" si="12"/>
        <v>30520.6</v>
      </c>
      <c r="J61" s="39"/>
      <c r="K61" s="25"/>
      <c r="L61" s="25"/>
    </row>
    <row r="62" spans="1:12" s="3" customFormat="1" ht="12.75">
      <c r="A62" s="52" t="s">
        <v>909</v>
      </c>
      <c r="B62" s="56" t="s">
        <v>345</v>
      </c>
      <c r="C62" s="52" t="s">
        <v>337</v>
      </c>
      <c r="D62" s="52" t="s">
        <v>342</v>
      </c>
      <c r="E62" s="52" t="s">
        <v>562</v>
      </c>
      <c r="F62" s="52" t="s">
        <v>346</v>
      </c>
      <c r="G62" s="53">
        <v>18932.9</v>
      </c>
      <c r="H62" s="53">
        <v>30520.6</v>
      </c>
      <c r="I62" s="53">
        <v>30520.6</v>
      </c>
      <c r="J62" s="42"/>
      <c r="K62" s="25"/>
      <c r="L62" s="25"/>
    </row>
    <row r="63" spans="1:12" s="3" customFormat="1" ht="127.5">
      <c r="A63" s="52" t="s">
        <v>910</v>
      </c>
      <c r="B63" s="56" t="s">
        <v>846</v>
      </c>
      <c r="C63" s="52" t="s">
        <v>337</v>
      </c>
      <c r="D63" s="52" t="s">
        <v>342</v>
      </c>
      <c r="E63" s="52" t="s">
        <v>564</v>
      </c>
      <c r="F63" s="52"/>
      <c r="G63" s="53">
        <f aca="true" t="shared" si="13" ref="G63:I64">SUM(G64)</f>
        <v>14475.5</v>
      </c>
      <c r="H63" s="53">
        <f t="shared" si="13"/>
        <v>2887.8</v>
      </c>
      <c r="I63" s="53">
        <f t="shared" si="13"/>
        <v>2887.8</v>
      </c>
      <c r="J63" s="39"/>
      <c r="K63" s="25"/>
      <c r="L63" s="25"/>
    </row>
    <row r="64" spans="1:12" s="3" customFormat="1" ht="12.75">
      <c r="A64" s="52" t="s">
        <v>712</v>
      </c>
      <c r="B64" s="56" t="s">
        <v>227</v>
      </c>
      <c r="C64" s="52" t="s">
        <v>337</v>
      </c>
      <c r="D64" s="52" t="s">
        <v>342</v>
      </c>
      <c r="E64" s="52" t="s">
        <v>564</v>
      </c>
      <c r="F64" s="52" t="s">
        <v>321</v>
      </c>
      <c r="G64" s="53">
        <f t="shared" si="13"/>
        <v>14475.5</v>
      </c>
      <c r="H64" s="53">
        <f t="shared" si="13"/>
        <v>2887.8</v>
      </c>
      <c r="I64" s="53">
        <f t="shared" si="13"/>
        <v>2887.8</v>
      </c>
      <c r="J64" s="39"/>
      <c r="K64" s="25"/>
      <c r="L64" s="25"/>
    </row>
    <row r="65" spans="1:12" s="3" customFormat="1" ht="12.75">
      <c r="A65" s="52" t="s">
        <v>713</v>
      </c>
      <c r="B65" s="56" t="s">
        <v>345</v>
      </c>
      <c r="C65" s="52" t="s">
        <v>337</v>
      </c>
      <c r="D65" s="52" t="s">
        <v>342</v>
      </c>
      <c r="E65" s="52" t="s">
        <v>564</v>
      </c>
      <c r="F65" s="52" t="s">
        <v>346</v>
      </c>
      <c r="G65" s="53">
        <v>14475.5</v>
      </c>
      <c r="H65" s="53">
        <v>2887.8</v>
      </c>
      <c r="I65" s="53">
        <v>2887.8</v>
      </c>
      <c r="J65" s="39"/>
      <c r="K65" s="25"/>
      <c r="L65" s="25"/>
    </row>
    <row r="66" spans="1:12" s="3" customFormat="1" ht="12.75">
      <c r="A66" s="52" t="s">
        <v>714</v>
      </c>
      <c r="B66" s="67" t="s">
        <v>374</v>
      </c>
      <c r="C66" s="62" t="s">
        <v>375</v>
      </c>
      <c r="D66" s="62"/>
      <c r="E66" s="62"/>
      <c r="F66" s="62"/>
      <c r="G66" s="68">
        <f>G67</f>
        <v>2287.5</v>
      </c>
      <c r="H66" s="68">
        <f>H67</f>
        <v>2067.6000000000004</v>
      </c>
      <c r="I66" s="68">
        <f>I67</f>
        <v>2067.6000000000004</v>
      </c>
      <c r="J66" s="43"/>
      <c r="K66" s="25"/>
      <c r="L66" s="25"/>
    </row>
    <row r="67" spans="1:12" s="3" customFormat="1" ht="12.75">
      <c r="A67" s="52" t="s">
        <v>715</v>
      </c>
      <c r="B67" s="67" t="s">
        <v>402</v>
      </c>
      <c r="C67" s="62" t="s">
        <v>375</v>
      </c>
      <c r="D67" s="62" t="s">
        <v>360</v>
      </c>
      <c r="E67" s="62"/>
      <c r="F67" s="62"/>
      <c r="G67" s="68">
        <f>SUM(G68)</f>
        <v>2287.5</v>
      </c>
      <c r="H67" s="68">
        <f>SUM(H68)</f>
        <v>2067.6000000000004</v>
      </c>
      <c r="I67" s="68">
        <f>SUM(I68)</f>
        <v>2067.6000000000004</v>
      </c>
      <c r="J67" s="39"/>
      <c r="K67" s="25"/>
      <c r="L67" s="25"/>
    </row>
    <row r="68" spans="1:12" s="3" customFormat="1" ht="38.25">
      <c r="A68" s="52" t="s">
        <v>716</v>
      </c>
      <c r="B68" s="69" t="s">
        <v>381</v>
      </c>
      <c r="C68" s="70" t="s">
        <v>375</v>
      </c>
      <c r="D68" s="70" t="s">
        <v>386</v>
      </c>
      <c r="E68" s="70"/>
      <c r="F68" s="70"/>
      <c r="G68" s="63">
        <f aca="true" t="shared" si="14" ref="G68:I69">G69</f>
        <v>2287.5</v>
      </c>
      <c r="H68" s="63">
        <f t="shared" si="14"/>
        <v>2067.6000000000004</v>
      </c>
      <c r="I68" s="63">
        <f t="shared" si="14"/>
        <v>2067.6000000000004</v>
      </c>
      <c r="J68" s="39"/>
      <c r="K68" s="25"/>
      <c r="L68" s="25"/>
    </row>
    <row r="69" spans="1:12" s="8" customFormat="1" ht="21" customHeight="1">
      <c r="A69" s="52" t="s">
        <v>717</v>
      </c>
      <c r="B69" s="54" t="s">
        <v>378</v>
      </c>
      <c r="C69" s="52" t="s">
        <v>375</v>
      </c>
      <c r="D69" s="52" t="s">
        <v>386</v>
      </c>
      <c r="E69" s="55" t="s">
        <v>567</v>
      </c>
      <c r="F69" s="52"/>
      <c r="G69" s="53">
        <f t="shared" si="14"/>
        <v>2287.5</v>
      </c>
      <c r="H69" s="53">
        <f t="shared" si="14"/>
        <v>2067.6000000000004</v>
      </c>
      <c r="I69" s="53">
        <f t="shared" si="14"/>
        <v>2067.6000000000004</v>
      </c>
      <c r="J69" s="41"/>
      <c r="K69" s="30"/>
      <c r="L69" s="30"/>
    </row>
    <row r="70" spans="1:12" s="4" customFormat="1" ht="12.75">
      <c r="A70" s="52" t="s">
        <v>718</v>
      </c>
      <c r="B70" s="54" t="s">
        <v>379</v>
      </c>
      <c r="C70" s="52" t="s">
        <v>375</v>
      </c>
      <c r="D70" s="52" t="s">
        <v>386</v>
      </c>
      <c r="E70" s="55" t="s">
        <v>566</v>
      </c>
      <c r="F70" s="52"/>
      <c r="G70" s="53">
        <f>G74+G77+G71</f>
        <v>2287.5</v>
      </c>
      <c r="H70" s="53">
        <f>H74+H77+H71</f>
        <v>2067.6000000000004</v>
      </c>
      <c r="I70" s="53">
        <f>I74+I77+I71</f>
        <v>2067.6000000000004</v>
      </c>
      <c r="J70" s="40"/>
      <c r="K70" s="26"/>
      <c r="L70" s="26"/>
    </row>
    <row r="71" spans="1:12" s="4" customFormat="1" ht="38.25">
      <c r="A71" s="52" t="s">
        <v>719</v>
      </c>
      <c r="B71" s="54" t="s">
        <v>380</v>
      </c>
      <c r="C71" s="52" t="s">
        <v>375</v>
      </c>
      <c r="D71" s="52" t="s">
        <v>386</v>
      </c>
      <c r="E71" s="55" t="s">
        <v>565</v>
      </c>
      <c r="F71" s="52"/>
      <c r="G71" s="53">
        <f aca="true" t="shared" si="15" ref="G71:I72">G72</f>
        <v>1022.2</v>
      </c>
      <c r="H71" s="53">
        <f t="shared" si="15"/>
        <v>1022.2</v>
      </c>
      <c r="I71" s="53">
        <f t="shared" si="15"/>
        <v>1022.2</v>
      </c>
      <c r="J71" s="40"/>
      <c r="K71" s="26"/>
      <c r="L71" s="26"/>
    </row>
    <row r="72" spans="1:12" s="4" customFormat="1" ht="51">
      <c r="A72" s="52" t="s">
        <v>720</v>
      </c>
      <c r="B72" s="56" t="s">
        <v>365</v>
      </c>
      <c r="C72" s="52" t="s">
        <v>375</v>
      </c>
      <c r="D72" s="52" t="s">
        <v>386</v>
      </c>
      <c r="E72" s="55" t="s">
        <v>565</v>
      </c>
      <c r="F72" s="52" t="s">
        <v>362</v>
      </c>
      <c r="G72" s="53">
        <f t="shared" si="15"/>
        <v>1022.2</v>
      </c>
      <c r="H72" s="53">
        <f t="shared" si="15"/>
        <v>1022.2</v>
      </c>
      <c r="I72" s="53">
        <f t="shared" si="15"/>
        <v>1022.2</v>
      </c>
      <c r="J72" s="40"/>
      <c r="K72" s="26"/>
      <c r="L72" s="26"/>
    </row>
    <row r="73" spans="1:12" s="4" customFormat="1" ht="25.5">
      <c r="A73" s="52" t="s">
        <v>721</v>
      </c>
      <c r="B73" s="56" t="s">
        <v>535</v>
      </c>
      <c r="C73" s="52" t="s">
        <v>375</v>
      </c>
      <c r="D73" s="52" t="s">
        <v>386</v>
      </c>
      <c r="E73" s="55" t="s">
        <v>565</v>
      </c>
      <c r="F73" s="52" t="s">
        <v>363</v>
      </c>
      <c r="G73" s="53">
        <v>1022.2</v>
      </c>
      <c r="H73" s="53">
        <v>1022.2</v>
      </c>
      <c r="I73" s="53">
        <v>1022.2</v>
      </c>
      <c r="J73" s="40"/>
      <c r="K73" s="26"/>
      <c r="L73" s="26"/>
    </row>
    <row r="74" spans="1:12" s="5" customFormat="1" ht="25.5">
      <c r="A74" s="52" t="s">
        <v>722</v>
      </c>
      <c r="B74" s="54" t="s">
        <v>382</v>
      </c>
      <c r="C74" s="52" t="s">
        <v>375</v>
      </c>
      <c r="D74" s="52" t="s">
        <v>386</v>
      </c>
      <c r="E74" s="55" t="s">
        <v>568</v>
      </c>
      <c r="F74" s="52"/>
      <c r="G74" s="53">
        <f aca="true" t="shared" si="16" ref="G74:I75">G75</f>
        <v>219.9</v>
      </c>
      <c r="H74" s="53">
        <f t="shared" si="16"/>
        <v>0</v>
      </c>
      <c r="I74" s="53">
        <f t="shared" si="16"/>
        <v>0</v>
      </c>
      <c r="J74" s="38"/>
      <c r="K74" s="31"/>
      <c r="L74" s="31"/>
    </row>
    <row r="75" spans="1:12" s="3" customFormat="1" ht="51">
      <c r="A75" s="52" t="s">
        <v>723</v>
      </c>
      <c r="B75" s="56" t="s">
        <v>365</v>
      </c>
      <c r="C75" s="52" t="s">
        <v>375</v>
      </c>
      <c r="D75" s="52" t="s">
        <v>386</v>
      </c>
      <c r="E75" s="55" t="s">
        <v>568</v>
      </c>
      <c r="F75" s="52" t="s">
        <v>362</v>
      </c>
      <c r="G75" s="53">
        <f t="shared" si="16"/>
        <v>219.9</v>
      </c>
      <c r="H75" s="53">
        <f t="shared" si="16"/>
        <v>0</v>
      </c>
      <c r="I75" s="53">
        <f t="shared" si="16"/>
        <v>0</v>
      </c>
      <c r="J75" s="39"/>
      <c r="K75" s="25"/>
      <c r="L75" s="25"/>
    </row>
    <row r="76" spans="1:12" s="3" customFormat="1" ht="25.5">
      <c r="A76" s="52" t="s">
        <v>724</v>
      </c>
      <c r="B76" s="56" t="s">
        <v>535</v>
      </c>
      <c r="C76" s="52" t="s">
        <v>375</v>
      </c>
      <c r="D76" s="52" t="s">
        <v>386</v>
      </c>
      <c r="E76" s="55" t="s">
        <v>568</v>
      </c>
      <c r="F76" s="52" t="s">
        <v>363</v>
      </c>
      <c r="G76" s="53">
        <v>219.9</v>
      </c>
      <c r="H76" s="53">
        <v>0</v>
      </c>
      <c r="I76" s="53">
        <v>0</v>
      </c>
      <c r="J76" s="42"/>
      <c r="K76" s="25"/>
      <c r="L76" s="25"/>
    </row>
    <row r="77" spans="1:12" s="3" customFormat="1" ht="38.25">
      <c r="A77" s="52" t="s">
        <v>725</v>
      </c>
      <c r="B77" s="54" t="s">
        <v>383</v>
      </c>
      <c r="C77" s="52" t="s">
        <v>375</v>
      </c>
      <c r="D77" s="52" t="s">
        <v>386</v>
      </c>
      <c r="E77" s="55" t="s">
        <v>569</v>
      </c>
      <c r="F77" s="52"/>
      <c r="G77" s="53">
        <f>G78+G80</f>
        <v>1045.4</v>
      </c>
      <c r="H77" s="53">
        <f>H78+H80</f>
        <v>1045.4</v>
      </c>
      <c r="I77" s="53">
        <f>I78+I80</f>
        <v>1045.4</v>
      </c>
      <c r="J77" s="39"/>
      <c r="K77" s="25"/>
      <c r="L77" s="25"/>
    </row>
    <row r="78" spans="1:12" s="3" customFormat="1" ht="51">
      <c r="A78" s="52" t="s">
        <v>726</v>
      </c>
      <c r="B78" s="56" t="s">
        <v>365</v>
      </c>
      <c r="C78" s="52" t="s">
        <v>375</v>
      </c>
      <c r="D78" s="52" t="s">
        <v>386</v>
      </c>
      <c r="E78" s="55" t="s">
        <v>569</v>
      </c>
      <c r="F78" s="52" t="s">
        <v>362</v>
      </c>
      <c r="G78" s="53">
        <f>G79</f>
        <v>934.6</v>
      </c>
      <c r="H78" s="53">
        <f>H79</f>
        <v>934.6</v>
      </c>
      <c r="I78" s="53">
        <f>I79</f>
        <v>934.6</v>
      </c>
      <c r="J78" s="39"/>
      <c r="K78" s="25"/>
      <c r="L78" s="25"/>
    </row>
    <row r="79" spans="1:12" s="3" customFormat="1" ht="25.5">
      <c r="A79" s="52" t="s">
        <v>22</v>
      </c>
      <c r="B79" s="56" t="s">
        <v>535</v>
      </c>
      <c r="C79" s="52" t="s">
        <v>375</v>
      </c>
      <c r="D79" s="52" t="s">
        <v>386</v>
      </c>
      <c r="E79" s="55" t="s">
        <v>569</v>
      </c>
      <c r="F79" s="52" t="s">
        <v>363</v>
      </c>
      <c r="G79" s="53">
        <v>934.6</v>
      </c>
      <c r="H79" s="53">
        <v>934.6</v>
      </c>
      <c r="I79" s="53">
        <v>934.6</v>
      </c>
      <c r="J79" s="44"/>
      <c r="K79" s="25"/>
      <c r="L79" s="25"/>
    </row>
    <row r="80" spans="1:12" s="3" customFormat="1" ht="25.5">
      <c r="A80" s="52" t="s">
        <v>23</v>
      </c>
      <c r="B80" s="51" t="s">
        <v>318</v>
      </c>
      <c r="C80" s="52" t="s">
        <v>375</v>
      </c>
      <c r="D80" s="52" t="s">
        <v>386</v>
      </c>
      <c r="E80" s="55" t="s">
        <v>569</v>
      </c>
      <c r="F80" s="52" t="s">
        <v>223</v>
      </c>
      <c r="G80" s="53">
        <f>G81</f>
        <v>110.8</v>
      </c>
      <c r="H80" s="53">
        <f>H81</f>
        <v>110.8</v>
      </c>
      <c r="I80" s="53">
        <f>I81</f>
        <v>110.8</v>
      </c>
      <c r="J80" s="39"/>
      <c r="K80" s="25"/>
      <c r="L80" s="25"/>
    </row>
    <row r="81" spans="1:12" s="3" customFormat="1" ht="25.5">
      <c r="A81" s="52" t="s">
        <v>24</v>
      </c>
      <c r="B81" s="51" t="s">
        <v>319</v>
      </c>
      <c r="C81" s="52" t="s">
        <v>375</v>
      </c>
      <c r="D81" s="52" t="s">
        <v>386</v>
      </c>
      <c r="E81" s="55" t="s">
        <v>569</v>
      </c>
      <c r="F81" s="52" t="s">
        <v>216</v>
      </c>
      <c r="G81" s="53">
        <v>110.8</v>
      </c>
      <c r="H81" s="53">
        <v>110.8</v>
      </c>
      <c r="I81" s="53">
        <v>110.8</v>
      </c>
      <c r="J81" s="42"/>
      <c r="K81" s="25"/>
      <c r="L81" s="25"/>
    </row>
    <row r="82" spans="1:12" s="17" customFormat="1" ht="12.75">
      <c r="A82" s="52" t="s">
        <v>727</v>
      </c>
      <c r="B82" s="67" t="s">
        <v>356</v>
      </c>
      <c r="C82" s="62" t="s">
        <v>357</v>
      </c>
      <c r="D82" s="62"/>
      <c r="E82" s="62"/>
      <c r="F82" s="62"/>
      <c r="G82" s="68">
        <f>G83</f>
        <v>1110.8999999999999</v>
      </c>
      <c r="H82" s="68">
        <f>H83</f>
        <v>1110.8999999999999</v>
      </c>
      <c r="I82" s="68">
        <f>I83</f>
        <v>1110.8999999999999</v>
      </c>
      <c r="J82" s="39"/>
      <c r="K82" s="22"/>
      <c r="L82" s="22"/>
    </row>
    <row r="83" spans="1:12" s="17" customFormat="1" ht="12.75">
      <c r="A83" s="52" t="s">
        <v>728</v>
      </c>
      <c r="B83" s="67" t="s">
        <v>402</v>
      </c>
      <c r="C83" s="62" t="s">
        <v>357</v>
      </c>
      <c r="D83" s="62" t="s">
        <v>360</v>
      </c>
      <c r="E83" s="62"/>
      <c r="F83" s="62"/>
      <c r="G83" s="68">
        <f aca="true" t="shared" si="17" ref="G83:G88">SUM(G84)</f>
        <v>1110.8999999999999</v>
      </c>
      <c r="H83" s="68">
        <f aca="true" t="shared" si="18" ref="H83:I86">SUM(H84)</f>
        <v>1110.8999999999999</v>
      </c>
      <c r="I83" s="68">
        <f t="shared" si="18"/>
        <v>1110.8999999999999</v>
      </c>
      <c r="J83" s="39"/>
      <c r="K83" s="22"/>
      <c r="L83" s="22"/>
    </row>
    <row r="84" spans="1:12" s="17" customFormat="1" ht="38.25">
      <c r="A84" s="52" t="s">
        <v>729</v>
      </c>
      <c r="B84" s="69" t="s">
        <v>403</v>
      </c>
      <c r="C84" s="70" t="s">
        <v>357</v>
      </c>
      <c r="D84" s="70" t="s">
        <v>361</v>
      </c>
      <c r="E84" s="70"/>
      <c r="F84" s="70"/>
      <c r="G84" s="63">
        <f t="shared" si="17"/>
        <v>1110.8999999999999</v>
      </c>
      <c r="H84" s="63">
        <f t="shared" si="18"/>
        <v>1110.8999999999999</v>
      </c>
      <c r="I84" s="63">
        <f t="shared" si="18"/>
        <v>1110.8999999999999</v>
      </c>
      <c r="J84" s="39"/>
      <c r="K84" s="22"/>
      <c r="L84" s="22"/>
    </row>
    <row r="85" spans="1:12" s="17" customFormat="1" ht="12.75">
      <c r="A85" s="52" t="s">
        <v>730</v>
      </c>
      <c r="B85" s="51" t="s">
        <v>571</v>
      </c>
      <c r="C85" s="52" t="s">
        <v>357</v>
      </c>
      <c r="D85" s="52" t="s">
        <v>361</v>
      </c>
      <c r="E85" s="52" t="s">
        <v>570</v>
      </c>
      <c r="F85" s="52"/>
      <c r="G85" s="53">
        <f t="shared" si="17"/>
        <v>1110.8999999999999</v>
      </c>
      <c r="H85" s="53">
        <f t="shared" si="18"/>
        <v>1110.8999999999999</v>
      </c>
      <c r="I85" s="53">
        <f t="shared" si="18"/>
        <v>1110.8999999999999</v>
      </c>
      <c r="J85" s="39"/>
      <c r="K85" s="22"/>
      <c r="L85" s="22"/>
    </row>
    <row r="86" spans="1:12" s="17" customFormat="1" ht="25.5">
      <c r="A86" s="52" t="s">
        <v>25</v>
      </c>
      <c r="B86" s="51" t="s">
        <v>572</v>
      </c>
      <c r="C86" s="52" t="s">
        <v>357</v>
      </c>
      <c r="D86" s="52" t="s">
        <v>361</v>
      </c>
      <c r="E86" s="52" t="s">
        <v>573</v>
      </c>
      <c r="F86" s="52"/>
      <c r="G86" s="53">
        <f t="shared" si="17"/>
        <v>1110.8999999999999</v>
      </c>
      <c r="H86" s="53">
        <f t="shared" si="18"/>
        <v>1110.8999999999999</v>
      </c>
      <c r="I86" s="53">
        <f t="shared" si="18"/>
        <v>1110.8999999999999</v>
      </c>
      <c r="J86" s="39"/>
      <c r="K86" s="22"/>
      <c r="L86" s="22"/>
    </row>
    <row r="87" spans="1:12" s="17" customFormat="1" ht="38.25">
      <c r="A87" s="52" t="s">
        <v>26</v>
      </c>
      <c r="B87" s="54" t="s">
        <v>574</v>
      </c>
      <c r="C87" s="52" t="s">
        <v>357</v>
      </c>
      <c r="D87" s="52" t="s">
        <v>361</v>
      </c>
      <c r="E87" s="52" t="s">
        <v>575</v>
      </c>
      <c r="F87" s="52"/>
      <c r="G87" s="53">
        <f>SUM(G88+G90)</f>
        <v>1110.8999999999999</v>
      </c>
      <c r="H87" s="53">
        <f>SUM(H88+H90)</f>
        <v>1110.8999999999999</v>
      </c>
      <c r="I87" s="53">
        <f>SUM(I88+I90)</f>
        <v>1110.8999999999999</v>
      </c>
      <c r="J87" s="39"/>
      <c r="K87" s="22"/>
      <c r="L87" s="22"/>
    </row>
    <row r="88" spans="1:12" s="17" customFormat="1" ht="51">
      <c r="A88" s="52" t="s">
        <v>27</v>
      </c>
      <c r="B88" s="56" t="s">
        <v>365</v>
      </c>
      <c r="C88" s="52" t="s">
        <v>357</v>
      </c>
      <c r="D88" s="52" t="s">
        <v>361</v>
      </c>
      <c r="E88" s="52" t="s">
        <v>575</v>
      </c>
      <c r="F88" s="52" t="s">
        <v>362</v>
      </c>
      <c r="G88" s="53">
        <f t="shared" si="17"/>
        <v>1008.8</v>
      </c>
      <c r="H88" s="53">
        <f>SUM(H89)</f>
        <v>1008.8</v>
      </c>
      <c r="I88" s="53">
        <f>SUM(I89)</f>
        <v>1008.8</v>
      </c>
      <c r="J88" s="39"/>
      <c r="K88" s="22"/>
      <c r="L88" s="22"/>
    </row>
    <row r="89" spans="1:12" s="17" customFormat="1" ht="25.5">
      <c r="A89" s="52" t="s">
        <v>28</v>
      </c>
      <c r="B89" s="56" t="s">
        <v>535</v>
      </c>
      <c r="C89" s="52" t="s">
        <v>357</v>
      </c>
      <c r="D89" s="52" t="s">
        <v>361</v>
      </c>
      <c r="E89" s="52" t="s">
        <v>575</v>
      </c>
      <c r="F89" s="52" t="s">
        <v>363</v>
      </c>
      <c r="G89" s="57">
        <v>1008.8</v>
      </c>
      <c r="H89" s="57">
        <v>1008.8</v>
      </c>
      <c r="I89" s="57">
        <v>1008.8</v>
      </c>
      <c r="J89" s="39"/>
      <c r="K89" s="22"/>
      <c r="L89" s="22"/>
    </row>
    <row r="90" spans="1:12" s="17" customFormat="1" ht="25.5">
      <c r="A90" s="52" t="s">
        <v>229</v>
      </c>
      <c r="B90" s="51" t="s">
        <v>318</v>
      </c>
      <c r="C90" s="52" t="s">
        <v>357</v>
      </c>
      <c r="D90" s="52" t="s">
        <v>361</v>
      </c>
      <c r="E90" s="52" t="s">
        <v>575</v>
      </c>
      <c r="F90" s="52" t="s">
        <v>223</v>
      </c>
      <c r="G90" s="53">
        <f>SUM(G91)</f>
        <v>102.1</v>
      </c>
      <c r="H90" s="53">
        <f>SUM(H91)</f>
        <v>102.1</v>
      </c>
      <c r="I90" s="53">
        <f>SUM(I91)</f>
        <v>102.1</v>
      </c>
      <c r="J90" s="39"/>
      <c r="K90" s="22"/>
      <c r="L90" s="22"/>
    </row>
    <row r="91" spans="1:12" s="17" customFormat="1" ht="25.5">
      <c r="A91" s="52" t="s">
        <v>230</v>
      </c>
      <c r="B91" s="51" t="s">
        <v>319</v>
      </c>
      <c r="C91" s="52" t="s">
        <v>357</v>
      </c>
      <c r="D91" s="52" t="s">
        <v>361</v>
      </c>
      <c r="E91" s="52" t="s">
        <v>575</v>
      </c>
      <c r="F91" s="52" t="s">
        <v>216</v>
      </c>
      <c r="G91" s="57">
        <v>102.1</v>
      </c>
      <c r="H91" s="57">
        <v>102.1</v>
      </c>
      <c r="I91" s="57">
        <v>102.1</v>
      </c>
      <c r="J91" s="39"/>
      <c r="K91" s="22"/>
      <c r="L91" s="22"/>
    </row>
    <row r="92" spans="1:12" s="17" customFormat="1" ht="12.75">
      <c r="A92" s="52" t="s">
        <v>231</v>
      </c>
      <c r="B92" s="67" t="s">
        <v>358</v>
      </c>
      <c r="C92" s="62" t="s">
        <v>359</v>
      </c>
      <c r="D92" s="62"/>
      <c r="E92" s="62"/>
      <c r="F92" s="62"/>
      <c r="G92" s="68">
        <f>G93+G185+G214+G261+G278+G339+G391+G404</f>
        <v>135596.9</v>
      </c>
      <c r="H92" s="68">
        <f>H93+H185+H214+H261+H278+H339+H391+H404</f>
        <v>127865.9</v>
      </c>
      <c r="I92" s="68">
        <f>I93+I185+I214+I261+I278+I339+I391+I404</f>
        <v>126883</v>
      </c>
      <c r="J92" s="45"/>
      <c r="K92" s="22"/>
      <c r="L92" s="22"/>
    </row>
    <row r="93" spans="1:12" s="17" customFormat="1" ht="12.75">
      <c r="A93" s="52" t="s">
        <v>232</v>
      </c>
      <c r="B93" s="67" t="s">
        <v>402</v>
      </c>
      <c r="C93" s="62" t="s">
        <v>359</v>
      </c>
      <c r="D93" s="62" t="s">
        <v>360</v>
      </c>
      <c r="E93" s="62"/>
      <c r="F93" s="62"/>
      <c r="G93" s="68">
        <f>G94+G100+G131+G137+G125</f>
        <v>38425.8</v>
      </c>
      <c r="H93" s="68">
        <f>H94+H100+H131+H137+H125</f>
        <v>36802.40000000001</v>
      </c>
      <c r="I93" s="68">
        <f>I94+I100+I131+I137+I125</f>
        <v>36610.00000000001</v>
      </c>
      <c r="J93" s="39"/>
      <c r="K93" s="22"/>
      <c r="L93" s="22"/>
    </row>
    <row r="94" spans="1:12" s="17" customFormat="1" ht="25.5">
      <c r="A94" s="52" t="s">
        <v>233</v>
      </c>
      <c r="B94" s="69" t="s">
        <v>377</v>
      </c>
      <c r="C94" s="70" t="s">
        <v>359</v>
      </c>
      <c r="D94" s="70" t="s">
        <v>376</v>
      </c>
      <c r="E94" s="70"/>
      <c r="F94" s="70"/>
      <c r="G94" s="63">
        <f aca="true" t="shared" si="19" ref="G94:I98">G95</f>
        <v>1022.2</v>
      </c>
      <c r="H94" s="63">
        <f t="shared" si="19"/>
        <v>1022.2</v>
      </c>
      <c r="I94" s="63">
        <f t="shared" si="19"/>
        <v>1022.2</v>
      </c>
      <c r="J94" s="39"/>
      <c r="K94" s="22"/>
      <c r="L94" s="22"/>
    </row>
    <row r="95" spans="1:12" s="17" customFormat="1" ht="12.75">
      <c r="A95" s="52" t="s">
        <v>234</v>
      </c>
      <c r="B95" s="54" t="s">
        <v>689</v>
      </c>
      <c r="C95" s="52" t="s">
        <v>359</v>
      </c>
      <c r="D95" s="52" t="s">
        <v>376</v>
      </c>
      <c r="E95" s="55" t="s">
        <v>557</v>
      </c>
      <c r="F95" s="52"/>
      <c r="G95" s="53">
        <f t="shared" si="19"/>
        <v>1022.2</v>
      </c>
      <c r="H95" s="53">
        <f t="shared" si="19"/>
        <v>1022.2</v>
      </c>
      <c r="I95" s="53">
        <f t="shared" si="19"/>
        <v>1022.2</v>
      </c>
      <c r="J95" s="39"/>
      <c r="K95" s="22"/>
      <c r="L95" s="22"/>
    </row>
    <row r="96" spans="1:12" s="17" customFormat="1" ht="12.75">
      <c r="A96" s="52" t="s">
        <v>29</v>
      </c>
      <c r="B96" s="54" t="s">
        <v>406</v>
      </c>
      <c r="C96" s="52" t="s">
        <v>359</v>
      </c>
      <c r="D96" s="52" t="s">
        <v>376</v>
      </c>
      <c r="E96" s="55" t="s">
        <v>581</v>
      </c>
      <c r="F96" s="52"/>
      <c r="G96" s="53">
        <f t="shared" si="19"/>
        <v>1022.2</v>
      </c>
      <c r="H96" s="53">
        <f t="shared" si="19"/>
        <v>1022.2</v>
      </c>
      <c r="I96" s="53">
        <f t="shared" si="19"/>
        <v>1022.2</v>
      </c>
      <c r="J96" s="39"/>
      <c r="K96" s="22"/>
      <c r="L96" s="22"/>
    </row>
    <row r="97" spans="1:12" s="17" customFormat="1" ht="38.25">
      <c r="A97" s="52" t="s">
        <v>911</v>
      </c>
      <c r="B97" s="54" t="s">
        <v>688</v>
      </c>
      <c r="C97" s="52" t="s">
        <v>359</v>
      </c>
      <c r="D97" s="52" t="s">
        <v>376</v>
      </c>
      <c r="E97" s="55" t="s">
        <v>687</v>
      </c>
      <c r="F97" s="52"/>
      <c r="G97" s="53">
        <f t="shared" si="19"/>
        <v>1022.2</v>
      </c>
      <c r="H97" s="53">
        <f t="shared" si="19"/>
        <v>1022.2</v>
      </c>
      <c r="I97" s="53">
        <f t="shared" si="19"/>
        <v>1022.2</v>
      </c>
      <c r="J97" s="39"/>
      <c r="K97" s="22"/>
      <c r="L97" s="22"/>
    </row>
    <row r="98" spans="1:12" s="17" customFormat="1" ht="51">
      <c r="A98" s="52" t="s">
        <v>912</v>
      </c>
      <c r="B98" s="56" t="s">
        <v>365</v>
      </c>
      <c r="C98" s="52" t="s">
        <v>359</v>
      </c>
      <c r="D98" s="52" t="s">
        <v>376</v>
      </c>
      <c r="E98" s="55" t="s">
        <v>687</v>
      </c>
      <c r="F98" s="52" t="s">
        <v>362</v>
      </c>
      <c r="G98" s="53">
        <f t="shared" si="19"/>
        <v>1022.2</v>
      </c>
      <c r="H98" s="53">
        <f t="shared" si="19"/>
        <v>1022.2</v>
      </c>
      <c r="I98" s="53">
        <f t="shared" si="19"/>
        <v>1022.2</v>
      </c>
      <c r="J98" s="39"/>
      <c r="K98" s="22"/>
      <c r="L98" s="22"/>
    </row>
    <row r="99" spans="1:12" s="17" customFormat="1" ht="25.5">
      <c r="A99" s="52" t="s">
        <v>30</v>
      </c>
      <c r="B99" s="56" t="s">
        <v>535</v>
      </c>
      <c r="C99" s="52" t="s">
        <v>359</v>
      </c>
      <c r="D99" s="52" t="s">
        <v>376</v>
      </c>
      <c r="E99" s="55" t="s">
        <v>687</v>
      </c>
      <c r="F99" s="52" t="s">
        <v>363</v>
      </c>
      <c r="G99" s="53">
        <v>1022.2</v>
      </c>
      <c r="H99" s="53">
        <v>1022.2</v>
      </c>
      <c r="I99" s="53">
        <v>1022.2</v>
      </c>
      <c r="J99" s="39"/>
      <c r="K99" s="22"/>
      <c r="L99" s="22"/>
    </row>
    <row r="100" spans="1:12" s="17" customFormat="1" ht="38.25">
      <c r="A100" s="52" t="s">
        <v>31</v>
      </c>
      <c r="B100" s="69" t="s">
        <v>389</v>
      </c>
      <c r="C100" s="70" t="s">
        <v>359</v>
      </c>
      <c r="D100" s="70" t="s">
        <v>408</v>
      </c>
      <c r="E100" s="70"/>
      <c r="F100" s="70"/>
      <c r="G100" s="63">
        <f>G101+G108</f>
        <v>21140.2</v>
      </c>
      <c r="H100" s="63">
        <f>H101+H108</f>
        <v>19541.7</v>
      </c>
      <c r="I100" s="63">
        <f>I101+I108</f>
        <v>19541.7</v>
      </c>
      <c r="J100" s="39"/>
      <c r="K100" s="22"/>
      <c r="L100" s="22"/>
    </row>
    <row r="101" spans="1:12" s="17" customFormat="1" ht="38.25">
      <c r="A101" s="52" t="s">
        <v>32</v>
      </c>
      <c r="B101" s="51" t="s">
        <v>506</v>
      </c>
      <c r="C101" s="52" t="s">
        <v>359</v>
      </c>
      <c r="D101" s="52" t="s">
        <v>408</v>
      </c>
      <c r="E101" s="52" t="s">
        <v>578</v>
      </c>
      <c r="F101" s="52"/>
      <c r="G101" s="57">
        <f aca="true" t="shared" si="20" ref="G101:I102">G102</f>
        <v>2049.3</v>
      </c>
      <c r="H101" s="57">
        <f t="shared" si="20"/>
        <v>2049</v>
      </c>
      <c r="I101" s="57">
        <f t="shared" si="20"/>
        <v>2049</v>
      </c>
      <c r="J101" s="39"/>
      <c r="K101" s="22"/>
      <c r="L101" s="22"/>
    </row>
    <row r="102" spans="1:12" s="17" customFormat="1" ht="25.5">
      <c r="A102" s="52" t="s">
        <v>33</v>
      </c>
      <c r="B102" s="51" t="s">
        <v>856</v>
      </c>
      <c r="C102" s="52" t="s">
        <v>359</v>
      </c>
      <c r="D102" s="52" t="s">
        <v>408</v>
      </c>
      <c r="E102" s="52" t="s">
        <v>579</v>
      </c>
      <c r="F102" s="52"/>
      <c r="G102" s="57">
        <f t="shared" si="20"/>
        <v>2049.3</v>
      </c>
      <c r="H102" s="57">
        <f t="shared" si="20"/>
        <v>2049</v>
      </c>
      <c r="I102" s="57">
        <f t="shared" si="20"/>
        <v>2049</v>
      </c>
      <c r="J102" s="39"/>
      <c r="K102" s="22"/>
      <c r="L102" s="22"/>
    </row>
    <row r="103" spans="1:12" s="16" customFormat="1" ht="63.75">
      <c r="A103" s="52" t="s">
        <v>34</v>
      </c>
      <c r="B103" s="51" t="s">
        <v>857</v>
      </c>
      <c r="C103" s="52" t="s">
        <v>359</v>
      </c>
      <c r="D103" s="52" t="s">
        <v>408</v>
      </c>
      <c r="E103" s="52" t="s">
        <v>580</v>
      </c>
      <c r="F103" s="52"/>
      <c r="G103" s="57">
        <f>G104+G106</f>
        <v>2049.3</v>
      </c>
      <c r="H103" s="57">
        <f>H104+H106</f>
        <v>2049</v>
      </c>
      <c r="I103" s="57">
        <f>I104+I106</f>
        <v>2049</v>
      </c>
      <c r="J103" s="38"/>
      <c r="K103" s="28"/>
      <c r="L103" s="28"/>
    </row>
    <row r="104" spans="1:12" s="17" customFormat="1" ht="51">
      <c r="A104" s="52" t="s">
        <v>35</v>
      </c>
      <c r="B104" s="56" t="s">
        <v>365</v>
      </c>
      <c r="C104" s="52" t="s">
        <v>359</v>
      </c>
      <c r="D104" s="52" t="s">
        <v>408</v>
      </c>
      <c r="E104" s="52" t="s">
        <v>580</v>
      </c>
      <c r="F104" s="52" t="s">
        <v>362</v>
      </c>
      <c r="G104" s="57">
        <f>G105</f>
        <v>2047</v>
      </c>
      <c r="H104" s="57">
        <f>H105</f>
        <v>2047</v>
      </c>
      <c r="I104" s="57">
        <f>I105</f>
        <v>2047</v>
      </c>
      <c r="J104" s="39"/>
      <c r="K104" s="22"/>
      <c r="L104" s="22"/>
    </row>
    <row r="105" spans="1:12" s="17" customFormat="1" ht="25.5">
      <c r="A105" s="52" t="s">
        <v>36</v>
      </c>
      <c r="B105" s="56" t="s">
        <v>535</v>
      </c>
      <c r="C105" s="52" t="s">
        <v>359</v>
      </c>
      <c r="D105" s="52" t="s">
        <v>408</v>
      </c>
      <c r="E105" s="52" t="s">
        <v>580</v>
      </c>
      <c r="F105" s="52" t="s">
        <v>363</v>
      </c>
      <c r="G105" s="57">
        <v>2047</v>
      </c>
      <c r="H105" s="57">
        <v>2047</v>
      </c>
      <c r="I105" s="57">
        <v>2047</v>
      </c>
      <c r="J105" s="39"/>
      <c r="K105" s="22"/>
      <c r="L105" s="22"/>
    </row>
    <row r="106" spans="1:12" s="17" customFormat="1" ht="25.5">
      <c r="A106" s="52" t="s">
        <v>362</v>
      </c>
      <c r="B106" s="51" t="s">
        <v>318</v>
      </c>
      <c r="C106" s="52" t="s">
        <v>359</v>
      </c>
      <c r="D106" s="52" t="s">
        <v>408</v>
      </c>
      <c r="E106" s="52" t="s">
        <v>580</v>
      </c>
      <c r="F106" s="52" t="s">
        <v>223</v>
      </c>
      <c r="G106" s="57">
        <f>G107</f>
        <v>2.3</v>
      </c>
      <c r="H106" s="57">
        <f>H107</f>
        <v>2</v>
      </c>
      <c r="I106" s="57">
        <f>I107</f>
        <v>2</v>
      </c>
      <c r="J106" s="39"/>
      <c r="K106" s="22"/>
      <c r="L106" s="22"/>
    </row>
    <row r="107" spans="1:12" s="17" customFormat="1" ht="25.5">
      <c r="A107" s="52" t="s">
        <v>375</v>
      </c>
      <c r="B107" s="51" t="s">
        <v>319</v>
      </c>
      <c r="C107" s="52" t="s">
        <v>359</v>
      </c>
      <c r="D107" s="52" t="s">
        <v>408</v>
      </c>
      <c r="E107" s="52" t="s">
        <v>580</v>
      </c>
      <c r="F107" s="52" t="s">
        <v>216</v>
      </c>
      <c r="G107" s="57">
        <v>2.3</v>
      </c>
      <c r="H107" s="57">
        <v>2</v>
      </c>
      <c r="I107" s="57">
        <v>2</v>
      </c>
      <c r="J107" s="39"/>
      <c r="K107" s="22"/>
      <c r="L107" s="22"/>
    </row>
    <row r="108" spans="1:12" s="17" customFormat="1" ht="25.5">
      <c r="A108" s="52" t="s">
        <v>357</v>
      </c>
      <c r="B108" s="54" t="s">
        <v>405</v>
      </c>
      <c r="C108" s="52" t="s">
        <v>359</v>
      </c>
      <c r="D108" s="52" t="s">
        <v>408</v>
      </c>
      <c r="E108" s="55" t="s">
        <v>557</v>
      </c>
      <c r="F108" s="52"/>
      <c r="G108" s="53">
        <f>G109</f>
        <v>19090.9</v>
      </c>
      <c r="H108" s="53">
        <f>H109</f>
        <v>17492.7</v>
      </c>
      <c r="I108" s="53">
        <f>I109</f>
        <v>17492.7</v>
      </c>
      <c r="J108" s="39"/>
      <c r="K108" s="22"/>
      <c r="L108" s="22"/>
    </row>
    <row r="109" spans="1:12" s="17" customFormat="1" ht="12.75">
      <c r="A109" s="52" t="s">
        <v>37</v>
      </c>
      <c r="B109" s="54" t="s">
        <v>406</v>
      </c>
      <c r="C109" s="52" t="s">
        <v>359</v>
      </c>
      <c r="D109" s="52" t="s">
        <v>408</v>
      </c>
      <c r="E109" s="55" t="s">
        <v>581</v>
      </c>
      <c r="F109" s="52"/>
      <c r="G109" s="53">
        <f>G110+G119+G122</f>
        <v>19090.9</v>
      </c>
      <c r="H109" s="53">
        <f>H110+H119+H122</f>
        <v>17492.7</v>
      </c>
      <c r="I109" s="53">
        <f>I110+I119+I122</f>
        <v>17492.7</v>
      </c>
      <c r="J109" s="39"/>
      <c r="K109" s="22"/>
      <c r="L109" s="22"/>
    </row>
    <row r="110" spans="1:12" s="17" customFormat="1" ht="38.25">
      <c r="A110" s="52" t="s">
        <v>38</v>
      </c>
      <c r="B110" s="54" t="s">
        <v>407</v>
      </c>
      <c r="C110" s="52" t="s">
        <v>359</v>
      </c>
      <c r="D110" s="52" t="s">
        <v>408</v>
      </c>
      <c r="E110" s="55" t="s">
        <v>582</v>
      </c>
      <c r="F110" s="52"/>
      <c r="G110" s="53">
        <f>G111+G113+G117+G115</f>
        <v>18658.9</v>
      </c>
      <c r="H110" s="53">
        <f>H111+H113+H117</f>
        <v>17492.7</v>
      </c>
      <c r="I110" s="53">
        <f>I111+I113+I117</f>
        <v>17492.7</v>
      </c>
      <c r="J110" s="39"/>
      <c r="K110" s="22"/>
      <c r="L110" s="22"/>
    </row>
    <row r="111" spans="1:12" s="17" customFormat="1" ht="51">
      <c r="A111" s="52" t="s">
        <v>39</v>
      </c>
      <c r="B111" s="56" t="s">
        <v>365</v>
      </c>
      <c r="C111" s="52" t="s">
        <v>359</v>
      </c>
      <c r="D111" s="52" t="s">
        <v>408</v>
      </c>
      <c r="E111" s="55" t="s">
        <v>582</v>
      </c>
      <c r="F111" s="52" t="s">
        <v>362</v>
      </c>
      <c r="G111" s="53">
        <f>G112</f>
        <v>12583.5</v>
      </c>
      <c r="H111" s="53">
        <f>H112</f>
        <v>12583.5</v>
      </c>
      <c r="I111" s="53">
        <f>I112</f>
        <v>12583.5</v>
      </c>
      <c r="J111" s="46"/>
      <c r="K111" s="22"/>
      <c r="L111" s="22"/>
    </row>
    <row r="112" spans="1:12" s="17" customFormat="1" ht="25.5">
      <c r="A112" s="52" t="s">
        <v>40</v>
      </c>
      <c r="B112" s="56" t="s">
        <v>535</v>
      </c>
      <c r="C112" s="52" t="s">
        <v>359</v>
      </c>
      <c r="D112" s="52" t="s">
        <v>408</v>
      </c>
      <c r="E112" s="55" t="s">
        <v>582</v>
      </c>
      <c r="F112" s="52" t="s">
        <v>363</v>
      </c>
      <c r="G112" s="57">
        <v>12583.5</v>
      </c>
      <c r="H112" s="57">
        <v>12583.5</v>
      </c>
      <c r="I112" s="57">
        <v>12583.5</v>
      </c>
      <c r="J112" s="47"/>
      <c r="K112" s="22"/>
      <c r="L112" s="22"/>
    </row>
    <row r="113" spans="1:12" s="17" customFormat="1" ht="25.5">
      <c r="A113" s="52" t="s">
        <v>41</v>
      </c>
      <c r="B113" s="51" t="s">
        <v>318</v>
      </c>
      <c r="C113" s="52" t="s">
        <v>359</v>
      </c>
      <c r="D113" s="52" t="s">
        <v>408</v>
      </c>
      <c r="E113" s="55" t="s">
        <v>582</v>
      </c>
      <c r="F113" s="52" t="s">
        <v>223</v>
      </c>
      <c r="G113" s="53">
        <f>G114</f>
        <v>5885.4</v>
      </c>
      <c r="H113" s="53">
        <f>H114</f>
        <v>4885.4</v>
      </c>
      <c r="I113" s="53">
        <f>I114</f>
        <v>4885.4</v>
      </c>
      <c r="J113" s="47"/>
      <c r="K113" s="22"/>
      <c r="L113" s="22"/>
    </row>
    <row r="114" spans="1:12" s="17" customFormat="1" ht="25.5">
      <c r="A114" s="52" t="s">
        <v>731</v>
      </c>
      <c r="B114" s="51" t="s">
        <v>319</v>
      </c>
      <c r="C114" s="52" t="s">
        <v>359</v>
      </c>
      <c r="D114" s="52" t="s">
        <v>408</v>
      </c>
      <c r="E114" s="55" t="s">
        <v>582</v>
      </c>
      <c r="F114" s="52" t="s">
        <v>216</v>
      </c>
      <c r="G114" s="57">
        <v>5885.4</v>
      </c>
      <c r="H114" s="57">
        <v>4885.4</v>
      </c>
      <c r="I114" s="57">
        <v>4885.4</v>
      </c>
      <c r="J114" s="47"/>
      <c r="K114" s="22"/>
      <c r="L114" s="22"/>
    </row>
    <row r="115" spans="1:12" s="17" customFormat="1" ht="12.75">
      <c r="A115" s="52" t="s">
        <v>732</v>
      </c>
      <c r="B115" s="51" t="s">
        <v>175</v>
      </c>
      <c r="C115" s="52" t="s">
        <v>359</v>
      </c>
      <c r="D115" s="52" t="s">
        <v>408</v>
      </c>
      <c r="E115" s="55" t="s">
        <v>582</v>
      </c>
      <c r="F115" s="52" t="s">
        <v>176</v>
      </c>
      <c r="G115" s="57">
        <f>SUM(G116)</f>
        <v>29.3</v>
      </c>
      <c r="H115" s="57">
        <f>SUM(H116)</f>
        <v>0</v>
      </c>
      <c r="I115" s="57">
        <f>SUM(I116)</f>
        <v>0</v>
      </c>
      <c r="J115" s="47"/>
      <c r="K115" s="22"/>
      <c r="L115" s="22"/>
    </row>
    <row r="116" spans="1:12" s="17" customFormat="1" ht="25.5">
      <c r="A116" s="52" t="s">
        <v>398</v>
      </c>
      <c r="B116" s="51" t="s">
        <v>439</v>
      </c>
      <c r="C116" s="52" t="s">
        <v>359</v>
      </c>
      <c r="D116" s="52" t="s">
        <v>408</v>
      </c>
      <c r="E116" s="55" t="s">
        <v>582</v>
      </c>
      <c r="F116" s="52" t="s">
        <v>440</v>
      </c>
      <c r="G116" s="57">
        <v>29.3</v>
      </c>
      <c r="H116" s="57">
        <v>0</v>
      </c>
      <c r="I116" s="57">
        <v>0</v>
      </c>
      <c r="J116" s="47"/>
      <c r="K116" s="22"/>
      <c r="L116" s="22"/>
    </row>
    <row r="117" spans="1:12" s="16" customFormat="1" ht="12.75">
      <c r="A117" s="52" t="s">
        <v>359</v>
      </c>
      <c r="B117" s="56" t="s">
        <v>384</v>
      </c>
      <c r="C117" s="52" t="s">
        <v>359</v>
      </c>
      <c r="D117" s="52" t="s">
        <v>408</v>
      </c>
      <c r="E117" s="55" t="s">
        <v>582</v>
      </c>
      <c r="F117" s="52" t="s">
        <v>387</v>
      </c>
      <c r="G117" s="53">
        <f>G118</f>
        <v>160.7</v>
      </c>
      <c r="H117" s="53">
        <f>H118</f>
        <v>23.8</v>
      </c>
      <c r="I117" s="53">
        <f>I118</f>
        <v>23.8</v>
      </c>
      <c r="J117" s="47"/>
      <c r="K117" s="28"/>
      <c r="L117" s="28"/>
    </row>
    <row r="118" spans="1:12" s="17" customFormat="1" ht="12.75">
      <c r="A118" s="52" t="s">
        <v>913</v>
      </c>
      <c r="B118" s="56" t="s">
        <v>385</v>
      </c>
      <c r="C118" s="52" t="s">
        <v>359</v>
      </c>
      <c r="D118" s="52" t="s">
        <v>408</v>
      </c>
      <c r="E118" s="55" t="s">
        <v>582</v>
      </c>
      <c r="F118" s="52" t="s">
        <v>388</v>
      </c>
      <c r="G118" s="57">
        <v>160.7</v>
      </c>
      <c r="H118" s="57">
        <v>23.8</v>
      </c>
      <c r="I118" s="57">
        <v>23.8</v>
      </c>
      <c r="J118" s="47"/>
      <c r="K118" s="22"/>
      <c r="L118" s="22"/>
    </row>
    <row r="119" spans="1:12" s="17" customFormat="1" ht="64.5" customHeight="1">
      <c r="A119" s="52" t="s">
        <v>914</v>
      </c>
      <c r="B119" s="56" t="s">
        <v>544</v>
      </c>
      <c r="C119" s="52" t="s">
        <v>359</v>
      </c>
      <c r="D119" s="52" t="s">
        <v>408</v>
      </c>
      <c r="E119" s="55" t="s">
        <v>830</v>
      </c>
      <c r="F119" s="52"/>
      <c r="G119" s="57">
        <f>G120</f>
        <v>349</v>
      </c>
      <c r="H119" s="57">
        <f>H120</f>
        <v>0</v>
      </c>
      <c r="I119" s="57">
        <f>I120</f>
        <v>0</v>
      </c>
      <c r="J119" s="39"/>
      <c r="K119" s="22"/>
      <c r="L119" s="22"/>
    </row>
    <row r="120" spans="1:12" s="17" customFormat="1" ht="52.5" customHeight="1">
      <c r="A120" s="52" t="s">
        <v>915</v>
      </c>
      <c r="B120" s="56" t="s">
        <v>365</v>
      </c>
      <c r="C120" s="52" t="s">
        <v>359</v>
      </c>
      <c r="D120" s="52" t="s">
        <v>408</v>
      </c>
      <c r="E120" s="55" t="s">
        <v>830</v>
      </c>
      <c r="F120" s="52" t="s">
        <v>362</v>
      </c>
      <c r="G120" s="57">
        <f>SUM(G121)</f>
        <v>349</v>
      </c>
      <c r="H120" s="57">
        <f>H121</f>
        <v>0</v>
      </c>
      <c r="I120" s="57">
        <f>I121</f>
        <v>0</v>
      </c>
      <c r="J120" s="39"/>
      <c r="K120" s="22"/>
      <c r="L120" s="22"/>
    </row>
    <row r="121" spans="1:12" s="17" customFormat="1" ht="30" customHeight="1">
      <c r="A121" s="52" t="s">
        <v>916</v>
      </c>
      <c r="B121" s="56" t="s">
        <v>535</v>
      </c>
      <c r="C121" s="52" t="s">
        <v>359</v>
      </c>
      <c r="D121" s="52" t="s">
        <v>408</v>
      </c>
      <c r="E121" s="55" t="s">
        <v>830</v>
      </c>
      <c r="F121" s="52" t="s">
        <v>363</v>
      </c>
      <c r="G121" s="57">
        <v>349</v>
      </c>
      <c r="H121" s="57">
        <v>0</v>
      </c>
      <c r="I121" s="57">
        <v>0</v>
      </c>
      <c r="J121" s="39"/>
      <c r="K121" s="22"/>
      <c r="L121" s="22"/>
    </row>
    <row r="122" spans="1:12" s="17" customFormat="1" ht="76.5" customHeight="1">
      <c r="A122" s="52" t="s">
        <v>917</v>
      </c>
      <c r="B122" s="74" t="s">
        <v>1069</v>
      </c>
      <c r="C122" s="52" t="s">
        <v>359</v>
      </c>
      <c r="D122" s="52" t="s">
        <v>408</v>
      </c>
      <c r="E122" s="55" t="s">
        <v>1070</v>
      </c>
      <c r="F122" s="52"/>
      <c r="G122" s="57">
        <f aca="true" t="shared" si="21" ref="G122:I123">SUM(G123)</f>
        <v>83</v>
      </c>
      <c r="H122" s="57">
        <f t="shared" si="21"/>
        <v>0</v>
      </c>
      <c r="I122" s="57">
        <f t="shared" si="21"/>
        <v>0</v>
      </c>
      <c r="J122" s="39"/>
      <c r="K122" s="22"/>
      <c r="L122" s="22"/>
    </row>
    <row r="123" spans="1:12" s="17" customFormat="1" ht="30" customHeight="1">
      <c r="A123" s="52" t="s">
        <v>918</v>
      </c>
      <c r="B123" s="51" t="s">
        <v>318</v>
      </c>
      <c r="C123" s="52" t="s">
        <v>359</v>
      </c>
      <c r="D123" s="52" t="s">
        <v>408</v>
      </c>
      <c r="E123" s="55" t="s">
        <v>1070</v>
      </c>
      <c r="F123" s="52" t="s">
        <v>223</v>
      </c>
      <c r="G123" s="57">
        <f>SUM(G124)</f>
        <v>83</v>
      </c>
      <c r="H123" s="57">
        <f t="shared" si="21"/>
        <v>0</v>
      </c>
      <c r="I123" s="57">
        <f t="shared" si="21"/>
        <v>0</v>
      </c>
      <c r="J123" s="39"/>
      <c r="K123" s="22"/>
      <c r="L123" s="22"/>
    </row>
    <row r="124" spans="1:12" s="17" customFormat="1" ht="30" customHeight="1">
      <c r="A124" s="52" t="s">
        <v>919</v>
      </c>
      <c r="B124" s="51" t="s">
        <v>319</v>
      </c>
      <c r="C124" s="52" t="s">
        <v>359</v>
      </c>
      <c r="D124" s="52" t="s">
        <v>408</v>
      </c>
      <c r="E124" s="55" t="s">
        <v>1070</v>
      </c>
      <c r="F124" s="52" t="s">
        <v>216</v>
      </c>
      <c r="G124" s="57">
        <v>83</v>
      </c>
      <c r="H124" s="57">
        <v>0</v>
      </c>
      <c r="I124" s="57">
        <v>0</v>
      </c>
      <c r="J124" s="39"/>
      <c r="K124" s="22"/>
      <c r="L124" s="22"/>
    </row>
    <row r="125" spans="1:12" s="17" customFormat="1" ht="30" customHeight="1">
      <c r="A125" s="52" t="s">
        <v>733</v>
      </c>
      <c r="B125" s="73" t="s">
        <v>1061</v>
      </c>
      <c r="C125" s="70" t="s">
        <v>359</v>
      </c>
      <c r="D125" s="70" t="s">
        <v>1062</v>
      </c>
      <c r="E125" s="75"/>
      <c r="F125" s="70"/>
      <c r="G125" s="76">
        <f aca="true" t="shared" si="22" ref="G125:I129">G126</f>
        <v>26.7</v>
      </c>
      <c r="H125" s="76">
        <f t="shared" si="22"/>
        <v>1.8</v>
      </c>
      <c r="I125" s="76">
        <f t="shared" si="22"/>
        <v>2.9</v>
      </c>
      <c r="J125" s="39"/>
      <c r="K125" s="22"/>
      <c r="L125" s="22"/>
    </row>
    <row r="126" spans="1:12" s="17" customFormat="1" ht="30" customHeight="1">
      <c r="A126" s="52" t="s">
        <v>363</v>
      </c>
      <c r="B126" s="54" t="s">
        <v>405</v>
      </c>
      <c r="C126" s="52" t="s">
        <v>359</v>
      </c>
      <c r="D126" s="52" t="s">
        <v>1062</v>
      </c>
      <c r="E126" s="55" t="s">
        <v>557</v>
      </c>
      <c r="F126" s="52"/>
      <c r="G126" s="57">
        <f t="shared" si="22"/>
        <v>26.7</v>
      </c>
      <c r="H126" s="57">
        <f t="shared" si="22"/>
        <v>1.8</v>
      </c>
      <c r="I126" s="57">
        <f t="shared" si="22"/>
        <v>2.9</v>
      </c>
      <c r="J126" s="39"/>
      <c r="K126" s="22"/>
      <c r="L126" s="22"/>
    </row>
    <row r="127" spans="1:12" s="17" customFormat="1" ht="30" customHeight="1">
      <c r="A127" s="52" t="s">
        <v>42</v>
      </c>
      <c r="B127" s="54" t="s">
        <v>406</v>
      </c>
      <c r="C127" s="52" t="s">
        <v>359</v>
      </c>
      <c r="D127" s="52" t="s">
        <v>1062</v>
      </c>
      <c r="E127" s="55" t="s">
        <v>581</v>
      </c>
      <c r="F127" s="52"/>
      <c r="G127" s="57">
        <f t="shared" si="22"/>
        <v>26.7</v>
      </c>
      <c r="H127" s="57">
        <f t="shared" si="22"/>
        <v>1.8</v>
      </c>
      <c r="I127" s="57">
        <f t="shared" si="22"/>
        <v>2.9</v>
      </c>
      <c r="J127" s="39"/>
      <c r="K127" s="22"/>
      <c r="L127" s="22"/>
    </row>
    <row r="128" spans="1:12" s="17" customFormat="1" ht="76.5" customHeight="1">
      <c r="A128" s="52" t="s">
        <v>43</v>
      </c>
      <c r="B128" s="51" t="s">
        <v>1063</v>
      </c>
      <c r="C128" s="52" t="s">
        <v>359</v>
      </c>
      <c r="D128" s="52" t="s">
        <v>1062</v>
      </c>
      <c r="E128" s="55" t="s">
        <v>1064</v>
      </c>
      <c r="F128" s="52"/>
      <c r="G128" s="57">
        <f t="shared" si="22"/>
        <v>26.7</v>
      </c>
      <c r="H128" s="57">
        <f t="shared" si="22"/>
        <v>1.8</v>
      </c>
      <c r="I128" s="57">
        <f t="shared" si="22"/>
        <v>2.9</v>
      </c>
      <c r="J128" s="39"/>
      <c r="K128" s="22"/>
      <c r="L128" s="22"/>
    </row>
    <row r="129" spans="1:12" s="17" customFormat="1" ht="30" customHeight="1">
      <c r="A129" s="52" t="s">
        <v>44</v>
      </c>
      <c r="B129" s="51" t="s">
        <v>318</v>
      </c>
      <c r="C129" s="52" t="s">
        <v>359</v>
      </c>
      <c r="D129" s="52" t="s">
        <v>1062</v>
      </c>
      <c r="E129" s="55" t="s">
        <v>1064</v>
      </c>
      <c r="F129" s="52" t="s">
        <v>223</v>
      </c>
      <c r="G129" s="57">
        <f t="shared" si="22"/>
        <v>26.7</v>
      </c>
      <c r="H129" s="57">
        <f t="shared" si="22"/>
        <v>1.8</v>
      </c>
      <c r="I129" s="57">
        <f t="shared" si="22"/>
        <v>2.9</v>
      </c>
      <c r="J129" s="39"/>
      <c r="K129" s="22"/>
      <c r="L129" s="22"/>
    </row>
    <row r="130" spans="1:12" s="17" customFormat="1" ht="30" customHeight="1">
      <c r="A130" s="52" t="s">
        <v>45</v>
      </c>
      <c r="B130" s="51" t="s">
        <v>319</v>
      </c>
      <c r="C130" s="52" t="s">
        <v>359</v>
      </c>
      <c r="D130" s="52" t="s">
        <v>1062</v>
      </c>
      <c r="E130" s="55" t="s">
        <v>1064</v>
      </c>
      <c r="F130" s="52" t="s">
        <v>216</v>
      </c>
      <c r="G130" s="57">
        <v>26.7</v>
      </c>
      <c r="H130" s="57">
        <v>1.8</v>
      </c>
      <c r="I130" s="57">
        <v>2.9</v>
      </c>
      <c r="J130" s="48"/>
      <c r="K130" s="22"/>
      <c r="L130" s="22"/>
    </row>
    <row r="131" spans="1:12" s="17" customFormat="1" ht="21" customHeight="1">
      <c r="A131" s="52" t="s">
        <v>46</v>
      </c>
      <c r="B131" s="69" t="s">
        <v>409</v>
      </c>
      <c r="C131" s="52" t="s">
        <v>359</v>
      </c>
      <c r="D131" s="52" t="s">
        <v>412</v>
      </c>
      <c r="E131" s="75"/>
      <c r="F131" s="70"/>
      <c r="G131" s="63">
        <f aca="true" t="shared" si="23" ref="G131:I132">G132</f>
        <v>200</v>
      </c>
      <c r="H131" s="63">
        <f t="shared" si="23"/>
        <v>200</v>
      </c>
      <c r="I131" s="63">
        <f t="shared" si="23"/>
        <v>200</v>
      </c>
      <c r="J131" s="39"/>
      <c r="K131" s="22"/>
      <c r="L131" s="22"/>
    </row>
    <row r="132" spans="1:12" s="17" customFormat="1" ht="25.5">
      <c r="A132" s="52" t="s">
        <v>47</v>
      </c>
      <c r="B132" s="54" t="s">
        <v>405</v>
      </c>
      <c r="C132" s="52" t="s">
        <v>359</v>
      </c>
      <c r="D132" s="52" t="s">
        <v>412</v>
      </c>
      <c r="E132" s="55" t="s">
        <v>557</v>
      </c>
      <c r="F132" s="52"/>
      <c r="G132" s="53">
        <f t="shared" si="23"/>
        <v>200</v>
      </c>
      <c r="H132" s="53">
        <f t="shared" si="23"/>
        <v>200</v>
      </c>
      <c r="I132" s="53">
        <f t="shared" si="23"/>
        <v>200</v>
      </c>
      <c r="J132" s="39"/>
      <c r="K132" s="22"/>
      <c r="L132" s="22"/>
    </row>
    <row r="133" spans="1:12" s="17" customFormat="1" ht="12.75">
      <c r="A133" s="52" t="s">
        <v>48</v>
      </c>
      <c r="B133" s="54" t="s">
        <v>406</v>
      </c>
      <c r="C133" s="52" t="s">
        <v>359</v>
      </c>
      <c r="D133" s="52" t="s">
        <v>412</v>
      </c>
      <c r="E133" s="55" t="s">
        <v>581</v>
      </c>
      <c r="F133" s="52"/>
      <c r="G133" s="53">
        <f aca="true" t="shared" si="24" ref="G133:I135">G134</f>
        <v>200</v>
      </c>
      <c r="H133" s="53">
        <f t="shared" si="24"/>
        <v>200</v>
      </c>
      <c r="I133" s="53">
        <f t="shared" si="24"/>
        <v>200</v>
      </c>
      <c r="J133" s="39"/>
      <c r="K133" s="22"/>
      <c r="L133" s="22"/>
    </row>
    <row r="134" spans="1:12" s="17" customFormat="1" ht="51">
      <c r="A134" s="52" t="s">
        <v>49</v>
      </c>
      <c r="B134" s="54" t="s">
        <v>410</v>
      </c>
      <c r="C134" s="52" t="s">
        <v>359</v>
      </c>
      <c r="D134" s="52" t="s">
        <v>412</v>
      </c>
      <c r="E134" s="55" t="s">
        <v>584</v>
      </c>
      <c r="F134" s="52"/>
      <c r="G134" s="53">
        <f t="shared" si="24"/>
        <v>200</v>
      </c>
      <c r="H134" s="53">
        <f t="shared" si="24"/>
        <v>200</v>
      </c>
      <c r="I134" s="53">
        <f t="shared" si="24"/>
        <v>200</v>
      </c>
      <c r="J134" s="39"/>
      <c r="K134" s="22"/>
      <c r="L134" s="22"/>
    </row>
    <row r="135" spans="1:12" s="17" customFormat="1" ht="12.75">
      <c r="A135" s="52" t="s">
        <v>235</v>
      </c>
      <c r="B135" s="56" t="s">
        <v>384</v>
      </c>
      <c r="C135" s="52" t="s">
        <v>359</v>
      </c>
      <c r="D135" s="52" t="s">
        <v>412</v>
      </c>
      <c r="E135" s="55" t="s">
        <v>584</v>
      </c>
      <c r="F135" s="52" t="s">
        <v>387</v>
      </c>
      <c r="G135" s="53">
        <f t="shared" si="24"/>
        <v>200</v>
      </c>
      <c r="H135" s="53">
        <f t="shared" si="24"/>
        <v>200</v>
      </c>
      <c r="I135" s="53">
        <f t="shared" si="24"/>
        <v>200</v>
      </c>
      <c r="J135" s="39"/>
      <c r="K135" s="22"/>
      <c r="L135" s="22"/>
    </row>
    <row r="136" spans="1:12" s="17" customFormat="1" ht="12.75">
      <c r="A136" s="52" t="s">
        <v>236</v>
      </c>
      <c r="B136" s="56" t="s">
        <v>411</v>
      </c>
      <c r="C136" s="52" t="s">
        <v>359</v>
      </c>
      <c r="D136" s="52" t="s">
        <v>412</v>
      </c>
      <c r="E136" s="55" t="s">
        <v>584</v>
      </c>
      <c r="F136" s="52" t="s">
        <v>413</v>
      </c>
      <c r="G136" s="53">
        <v>200</v>
      </c>
      <c r="H136" s="53">
        <v>200</v>
      </c>
      <c r="I136" s="53">
        <v>200</v>
      </c>
      <c r="J136" s="39"/>
      <c r="K136" s="22"/>
      <c r="L136" s="22"/>
    </row>
    <row r="137" spans="1:12" s="17" customFormat="1" ht="12.75">
      <c r="A137" s="52" t="s">
        <v>237</v>
      </c>
      <c r="B137" s="69" t="s">
        <v>401</v>
      </c>
      <c r="C137" s="70" t="s">
        <v>359</v>
      </c>
      <c r="D137" s="70" t="s">
        <v>399</v>
      </c>
      <c r="E137" s="70"/>
      <c r="F137" s="70"/>
      <c r="G137" s="63">
        <f>SUM(G138+G155+G164+G173)</f>
        <v>16036.700000000003</v>
      </c>
      <c r="H137" s="63">
        <f>SUM(H138+H155+H164+H173)</f>
        <v>16036.700000000003</v>
      </c>
      <c r="I137" s="63">
        <f>SUM(I138+I155+I164+I173)</f>
        <v>15843.200000000003</v>
      </c>
      <c r="J137" s="39"/>
      <c r="K137" s="22"/>
      <c r="L137" s="22"/>
    </row>
    <row r="138" spans="1:12" s="17" customFormat="1" ht="25.5">
      <c r="A138" s="52" t="s">
        <v>238</v>
      </c>
      <c r="B138" s="54" t="s">
        <v>505</v>
      </c>
      <c r="C138" s="52" t="s">
        <v>359</v>
      </c>
      <c r="D138" s="52" t="s">
        <v>399</v>
      </c>
      <c r="E138" s="52" t="s">
        <v>577</v>
      </c>
      <c r="F138" s="52"/>
      <c r="G138" s="53">
        <f>G139</f>
        <v>2308.2000000000003</v>
      </c>
      <c r="H138" s="53">
        <f>H139</f>
        <v>2308.2000000000003</v>
      </c>
      <c r="I138" s="53">
        <f>I139</f>
        <v>2308.2000000000003</v>
      </c>
      <c r="J138" s="39"/>
      <c r="K138" s="22"/>
      <c r="L138" s="22"/>
    </row>
    <row r="139" spans="1:12" s="17" customFormat="1" ht="25.5">
      <c r="A139" s="52" t="s">
        <v>400</v>
      </c>
      <c r="B139" s="51" t="s">
        <v>414</v>
      </c>
      <c r="C139" s="52" t="s">
        <v>359</v>
      </c>
      <c r="D139" s="52" t="s">
        <v>399</v>
      </c>
      <c r="E139" s="52" t="s">
        <v>585</v>
      </c>
      <c r="F139" s="52"/>
      <c r="G139" s="53">
        <f>G140+G147+G150</f>
        <v>2308.2000000000003</v>
      </c>
      <c r="H139" s="53">
        <f>H140+H147+H150</f>
        <v>2308.2000000000003</v>
      </c>
      <c r="I139" s="53">
        <f>I140+I147+I150</f>
        <v>2308.2000000000003</v>
      </c>
      <c r="J139" s="39"/>
      <c r="K139" s="22"/>
      <c r="L139" s="22"/>
    </row>
    <row r="140" spans="1:12" s="17" customFormat="1" ht="89.25">
      <c r="A140" s="52" t="s">
        <v>734</v>
      </c>
      <c r="B140" s="51" t="s">
        <v>443</v>
      </c>
      <c r="C140" s="52" t="s">
        <v>359</v>
      </c>
      <c r="D140" s="52" t="s">
        <v>399</v>
      </c>
      <c r="E140" s="52" t="s">
        <v>586</v>
      </c>
      <c r="F140" s="52"/>
      <c r="G140" s="53">
        <f>G141+G143+G145</f>
        <v>2136.4</v>
      </c>
      <c r="H140" s="53">
        <f>H141+H143+H145</f>
        <v>2136.4</v>
      </c>
      <c r="I140" s="53">
        <f>I141+I143+I145</f>
        <v>2136.4</v>
      </c>
      <c r="J140" s="39"/>
      <c r="K140" s="22"/>
      <c r="L140" s="22"/>
    </row>
    <row r="141" spans="1:12" s="17" customFormat="1" ht="51">
      <c r="A141" s="52" t="s">
        <v>735</v>
      </c>
      <c r="B141" s="56" t="s">
        <v>365</v>
      </c>
      <c r="C141" s="52" t="s">
        <v>359</v>
      </c>
      <c r="D141" s="52" t="s">
        <v>399</v>
      </c>
      <c r="E141" s="52" t="s">
        <v>586</v>
      </c>
      <c r="F141" s="52" t="s">
        <v>362</v>
      </c>
      <c r="G141" s="53">
        <f>G142</f>
        <v>1245.4</v>
      </c>
      <c r="H141" s="53">
        <f>H142</f>
        <v>1245.4</v>
      </c>
      <c r="I141" s="53">
        <f>I142</f>
        <v>1245.4</v>
      </c>
      <c r="J141" s="39"/>
      <c r="K141" s="22"/>
      <c r="L141" s="22"/>
    </row>
    <row r="142" spans="1:12" s="17" customFormat="1" ht="12.75">
      <c r="A142" s="52" t="s">
        <v>50</v>
      </c>
      <c r="B142" s="56" t="s">
        <v>366</v>
      </c>
      <c r="C142" s="52" t="s">
        <v>359</v>
      </c>
      <c r="D142" s="52" t="s">
        <v>399</v>
      </c>
      <c r="E142" s="52" t="s">
        <v>586</v>
      </c>
      <c r="F142" s="52" t="s">
        <v>398</v>
      </c>
      <c r="G142" s="57">
        <v>1245.4</v>
      </c>
      <c r="H142" s="57">
        <v>1245.4</v>
      </c>
      <c r="I142" s="57">
        <v>1245.4</v>
      </c>
      <c r="J142" s="45"/>
      <c r="K142" s="22"/>
      <c r="L142" s="22"/>
    </row>
    <row r="143" spans="1:12" s="17" customFormat="1" ht="25.5">
      <c r="A143" s="52" t="s">
        <v>218</v>
      </c>
      <c r="B143" s="51" t="s">
        <v>318</v>
      </c>
      <c r="C143" s="52" t="s">
        <v>359</v>
      </c>
      <c r="D143" s="52" t="s">
        <v>399</v>
      </c>
      <c r="E143" s="52" t="s">
        <v>586</v>
      </c>
      <c r="F143" s="52" t="s">
        <v>223</v>
      </c>
      <c r="G143" s="53">
        <f>G144</f>
        <v>890</v>
      </c>
      <c r="H143" s="53">
        <f>H144</f>
        <v>890</v>
      </c>
      <c r="I143" s="53">
        <f>I144</f>
        <v>890</v>
      </c>
      <c r="J143" s="39"/>
      <c r="K143" s="22"/>
      <c r="L143" s="22"/>
    </row>
    <row r="144" spans="1:12" s="17" customFormat="1" ht="25.5">
      <c r="A144" s="52" t="s">
        <v>51</v>
      </c>
      <c r="B144" s="51" t="s">
        <v>319</v>
      </c>
      <c r="C144" s="52" t="s">
        <v>359</v>
      </c>
      <c r="D144" s="52" t="s">
        <v>399</v>
      </c>
      <c r="E144" s="52" t="s">
        <v>586</v>
      </c>
      <c r="F144" s="52" t="s">
        <v>216</v>
      </c>
      <c r="G144" s="57">
        <v>890</v>
      </c>
      <c r="H144" s="57">
        <v>890</v>
      </c>
      <c r="I144" s="57">
        <v>890</v>
      </c>
      <c r="J144" s="39"/>
      <c r="K144" s="22"/>
      <c r="L144" s="22"/>
    </row>
    <row r="145" spans="1:12" s="17" customFormat="1" ht="12.75">
      <c r="A145" s="52" t="s">
        <v>52</v>
      </c>
      <c r="B145" s="56" t="s">
        <v>384</v>
      </c>
      <c r="C145" s="52" t="s">
        <v>359</v>
      </c>
      <c r="D145" s="52" t="s">
        <v>399</v>
      </c>
      <c r="E145" s="52" t="s">
        <v>586</v>
      </c>
      <c r="F145" s="52" t="s">
        <v>387</v>
      </c>
      <c r="G145" s="57">
        <f>G146</f>
        <v>1</v>
      </c>
      <c r="H145" s="57">
        <f>H146</f>
        <v>1</v>
      </c>
      <c r="I145" s="57">
        <f>I146</f>
        <v>1</v>
      </c>
      <c r="J145" s="39"/>
      <c r="K145" s="22"/>
      <c r="L145" s="22"/>
    </row>
    <row r="146" spans="1:12" s="17" customFormat="1" ht="12.75">
      <c r="A146" s="52" t="s">
        <v>920</v>
      </c>
      <c r="B146" s="56" t="s">
        <v>385</v>
      </c>
      <c r="C146" s="52" t="s">
        <v>359</v>
      </c>
      <c r="D146" s="52" t="s">
        <v>399</v>
      </c>
      <c r="E146" s="52" t="s">
        <v>586</v>
      </c>
      <c r="F146" s="52" t="s">
        <v>388</v>
      </c>
      <c r="G146" s="57">
        <v>1</v>
      </c>
      <c r="H146" s="57">
        <v>1</v>
      </c>
      <c r="I146" s="57">
        <v>1</v>
      </c>
      <c r="J146" s="39"/>
      <c r="K146" s="22"/>
      <c r="L146" s="22"/>
    </row>
    <row r="147" spans="1:12" s="17" customFormat="1" ht="89.25">
      <c r="A147" s="52" t="s">
        <v>921</v>
      </c>
      <c r="B147" s="51" t="s">
        <v>483</v>
      </c>
      <c r="C147" s="52" t="s">
        <v>359</v>
      </c>
      <c r="D147" s="52" t="s">
        <v>399</v>
      </c>
      <c r="E147" s="52" t="s">
        <v>831</v>
      </c>
      <c r="F147" s="52"/>
      <c r="G147" s="57">
        <f aca="true" t="shared" si="25" ref="G147:I148">G148</f>
        <v>75.9</v>
      </c>
      <c r="H147" s="57">
        <f t="shared" si="25"/>
        <v>75.9</v>
      </c>
      <c r="I147" s="57">
        <f t="shared" si="25"/>
        <v>75.9</v>
      </c>
      <c r="J147" s="39"/>
      <c r="K147" s="22"/>
      <c r="L147" s="22"/>
    </row>
    <row r="148" spans="1:12" s="17" customFormat="1" ht="51">
      <c r="A148" s="52" t="s">
        <v>922</v>
      </c>
      <c r="B148" s="56" t="s">
        <v>365</v>
      </c>
      <c r="C148" s="52" t="s">
        <v>359</v>
      </c>
      <c r="D148" s="52" t="s">
        <v>399</v>
      </c>
      <c r="E148" s="52" t="s">
        <v>831</v>
      </c>
      <c r="F148" s="52" t="s">
        <v>362</v>
      </c>
      <c r="G148" s="57">
        <f t="shared" si="25"/>
        <v>75.9</v>
      </c>
      <c r="H148" s="57">
        <f t="shared" si="25"/>
        <v>75.9</v>
      </c>
      <c r="I148" s="57">
        <f t="shared" si="25"/>
        <v>75.9</v>
      </c>
      <c r="J148" s="39"/>
      <c r="K148" s="22"/>
      <c r="L148" s="22"/>
    </row>
    <row r="149" spans="1:12" s="17" customFormat="1" ht="12.75">
      <c r="A149" s="52" t="s">
        <v>923</v>
      </c>
      <c r="B149" s="56" t="s">
        <v>366</v>
      </c>
      <c r="C149" s="52" t="s">
        <v>359</v>
      </c>
      <c r="D149" s="52" t="s">
        <v>399</v>
      </c>
      <c r="E149" s="52" t="s">
        <v>831</v>
      </c>
      <c r="F149" s="52" t="s">
        <v>398</v>
      </c>
      <c r="G149" s="57">
        <v>75.9</v>
      </c>
      <c r="H149" s="57">
        <v>75.9</v>
      </c>
      <c r="I149" s="57">
        <v>75.9</v>
      </c>
      <c r="J149" s="39"/>
      <c r="K149" s="22"/>
      <c r="L149" s="22"/>
    </row>
    <row r="150" spans="1:12" s="18" customFormat="1" ht="76.5">
      <c r="A150" s="52" t="s">
        <v>924</v>
      </c>
      <c r="B150" s="51" t="s">
        <v>1151</v>
      </c>
      <c r="C150" s="52" t="s">
        <v>359</v>
      </c>
      <c r="D150" s="52" t="s">
        <v>399</v>
      </c>
      <c r="E150" s="52" t="s">
        <v>587</v>
      </c>
      <c r="F150" s="52"/>
      <c r="G150" s="53">
        <f>G151+G153</f>
        <v>95.89999999999999</v>
      </c>
      <c r="H150" s="53">
        <f>H151+H153</f>
        <v>95.89999999999999</v>
      </c>
      <c r="I150" s="53">
        <f>I151+I153</f>
        <v>95.89999999999999</v>
      </c>
      <c r="J150" s="40"/>
      <c r="K150" s="29"/>
      <c r="L150" s="29"/>
    </row>
    <row r="151" spans="1:12" s="16" customFormat="1" ht="51">
      <c r="A151" s="52" t="s">
        <v>925</v>
      </c>
      <c r="B151" s="56" t="s">
        <v>365</v>
      </c>
      <c r="C151" s="52" t="s">
        <v>359</v>
      </c>
      <c r="D151" s="52" t="s">
        <v>399</v>
      </c>
      <c r="E151" s="52" t="s">
        <v>587</v>
      </c>
      <c r="F151" s="52" t="s">
        <v>362</v>
      </c>
      <c r="G151" s="53">
        <f>G152</f>
        <v>77.1</v>
      </c>
      <c r="H151" s="53">
        <f>H152</f>
        <v>77.1</v>
      </c>
      <c r="I151" s="53">
        <f>I152</f>
        <v>77.1</v>
      </c>
      <c r="J151" s="38"/>
      <c r="K151" s="28"/>
      <c r="L151" s="28"/>
    </row>
    <row r="152" spans="1:12" s="17" customFormat="1" ht="12.75">
      <c r="A152" s="52" t="s">
        <v>926</v>
      </c>
      <c r="B152" s="56" t="s">
        <v>366</v>
      </c>
      <c r="C152" s="52" t="s">
        <v>359</v>
      </c>
      <c r="D152" s="52" t="s">
        <v>399</v>
      </c>
      <c r="E152" s="52" t="s">
        <v>587</v>
      </c>
      <c r="F152" s="52" t="s">
        <v>398</v>
      </c>
      <c r="G152" s="57">
        <v>77.1</v>
      </c>
      <c r="H152" s="57">
        <v>77.1</v>
      </c>
      <c r="I152" s="57">
        <v>77.1</v>
      </c>
      <c r="J152" s="39"/>
      <c r="K152" s="22"/>
      <c r="L152" s="22"/>
    </row>
    <row r="153" spans="1:12" s="17" customFormat="1" ht="25.5">
      <c r="A153" s="52" t="s">
        <v>927</v>
      </c>
      <c r="B153" s="51" t="s">
        <v>318</v>
      </c>
      <c r="C153" s="52" t="s">
        <v>359</v>
      </c>
      <c r="D153" s="52" t="s">
        <v>399</v>
      </c>
      <c r="E153" s="52" t="s">
        <v>587</v>
      </c>
      <c r="F153" s="52" t="s">
        <v>223</v>
      </c>
      <c r="G153" s="53">
        <f>G154</f>
        <v>18.8</v>
      </c>
      <c r="H153" s="53">
        <f>H154</f>
        <v>18.8</v>
      </c>
      <c r="I153" s="53">
        <f>I154</f>
        <v>18.8</v>
      </c>
      <c r="J153" s="39"/>
      <c r="K153" s="22"/>
      <c r="L153" s="22"/>
    </row>
    <row r="154" spans="1:12" s="17" customFormat="1" ht="25.5">
      <c r="A154" s="52" t="s">
        <v>928</v>
      </c>
      <c r="B154" s="51" t="s">
        <v>319</v>
      </c>
      <c r="C154" s="52" t="s">
        <v>359</v>
      </c>
      <c r="D154" s="52" t="s">
        <v>399</v>
      </c>
      <c r="E154" s="52" t="s">
        <v>587</v>
      </c>
      <c r="F154" s="52" t="s">
        <v>216</v>
      </c>
      <c r="G154" s="57">
        <v>18.8</v>
      </c>
      <c r="H154" s="57">
        <v>18.8</v>
      </c>
      <c r="I154" s="57">
        <v>18.8</v>
      </c>
      <c r="J154" s="39"/>
      <c r="K154" s="22"/>
      <c r="L154" s="22"/>
    </row>
    <row r="155" spans="1:12" s="17" customFormat="1" ht="25.5">
      <c r="A155" s="52" t="s">
        <v>226</v>
      </c>
      <c r="B155" s="51" t="s">
        <v>855</v>
      </c>
      <c r="C155" s="52" t="s">
        <v>359</v>
      </c>
      <c r="D155" s="52" t="s">
        <v>399</v>
      </c>
      <c r="E155" s="52" t="s">
        <v>554</v>
      </c>
      <c r="F155" s="52"/>
      <c r="G155" s="53">
        <f>SUM(G156)</f>
        <v>13042.900000000001</v>
      </c>
      <c r="H155" s="53">
        <f>SUM(H156)</f>
        <v>13042.900000000001</v>
      </c>
      <c r="I155" s="53">
        <f>SUM(I156)</f>
        <v>13042.900000000001</v>
      </c>
      <c r="J155" s="39"/>
      <c r="K155" s="22"/>
      <c r="L155" s="22"/>
    </row>
    <row r="156" spans="1:12" s="17" customFormat="1" ht="38.25">
      <c r="A156" s="52" t="s">
        <v>53</v>
      </c>
      <c r="B156" s="51" t="s">
        <v>364</v>
      </c>
      <c r="C156" s="52" t="s">
        <v>359</v>
      </c>
      <c r="D156" s="52" t="s">
        <v>399</v>
      </c>
      <c r="E156" s="52" t="s">
        <v>588</v>
      </c>
      <c r="F156" s="52"/>
      <c r="G156" s="53">
        <f>G157</f>
        <v>13042.900000000001</v>
      </c>
      <c r="H156" s="53">
        <f>H157</f>
        <v>13042.900000000001</v>
      </c>
      <c r="I156" s="53">
        <f>I157</f>
        <v>13042.900000000001</v>
      </c>
      <c r="J156" s="39"/>
      <c r="K156" s="22"/>
      <c r="L156" s="22"/>
    </row>
    <row r="157" spans="1:12" s="17" customFormat="1" ht="114.75">
      <c r="A157" s="52" t="s">
        <v>54</v>
      </c>
      <c r="B157" s="51" t="s">
        <v>1128</v>
      </c>
      <c r="C157" s="52" t="s">
        <v>359</v>
      </c>
      <c r="D157" s="52" t="s">
        <v>399</v>
      </c>
      <c r="E157" s="52" t="s">
        <v>589</v>
      </c>
      <c r="F157" s="52"/>
      <c r="G157" s="53">
        <f>SUM(G158+G160+G162)</f>
        <v>13042.900000000001</v>
      </c>
      <c r="H157" s="53">
        <f>SUM(H158+H160+H162)</f>
        <v>13042.900000000001</v>
      </c>
      <c r="I157" s="53">
        <f>SUM(I158+I160+I162)</f>
        <v>13042.900000000001</v>
      </c>
      <c r="J157" s="39"/>
      <c r="K157" s="22"/>
      <c r="L157" s="22"/>
    </row>
    <row r="158" spans="1:12" s="17" customFormat="1" ht="51">
      <c r="A158" s="52" t="s">
        <v>55</v>
      </c>
      <c r="B158" s="56" t="s">
        <v>365</v>
      </c>
      <c r="C158" s="52" t="s">
        <v>359</v>
      </c>
      <c r="D158" s="52" t="s">
        <v>399</v>
      </c>
      <c r="E158" s="52" t="s">
        <v>589</v>
      </c>
      <c r="F158" s="52" t="s">
        <v>362</v>
      </c>
      <c r="G158" s="53">
        <f>SUM(G159)</f>
        <v>12439.2</v>
      </c>
      <c r="H158" s="53">
        <f>SUM(H159)</f>
        <v>12439.2</v>
      </c>
      <c r="I158" s="53">
        <f>SUM(I159)</f>
        <v>12439.2</v>
      </c>
      <c r="J158" s="39"/>
      <c r="K158" s="22"/>
      <c r="L158" s="22"/>
    </row>
    <row r="159" spans="1:12" s="17" customFormat="1" ht="12.75">
      <c r="A159" s="52" t="s">
        <v>56</v>
      </c>
      <c r="B159" s="56" t="s">
        <v>366</v>
      </c>
      <c r="C159" s="52" t="s">
        <v>359</v>
      </c>
      <c r="D159" s="52" t="s">
        <v>399</v>
      </c>
      <c r="E159" s="52" t="s">
        <v>589</v>
      </c>
      <c r="F159" s="52" t="s">
        <v>398</v>
      </c>
      <c r="G159" s="57">
        <v>12439.2</v>
      </c>
      <c r="H159" s="57">
        <v>12439.2</v>
      </c>
      <c r="I159" s="57">
        <v>12439.2</v>
      </c>
      <c r="J159" s="39"/>
      <c r="K159" s="22"/>
      <c r="L159" s="22"/>
    </row>
    <row r="160" spans="1:12" s="17" customFormat="1" ht="25.5">
      <c r="A160" s="52" t="s">
        <v>57</v>
      </c>
      <c r="B160" s="51" t="s">
        <v>318</v>
      </c>
      <c r="C160" s="52" t="s">
        <v>359</v>
      </c>
      <c r="D160" s="52" t="s">
        <v>399</v>
      </c>
      <c r="E160" s="52" t="s">
        <v>589</v>
      </c>
      <c r="F160" s="52" t="s">
        <v>223</v>
      </c>
      <c r="G160" s="53">
        <f>SUM(G161)</f>
        <v>600.7</v>
      </c>
      <c r="H160" s="53">
        <f>SUM(H161)</f>
        <v>600.7</v>
      </c>
      <c r="I160" s="53">
        <f>SUM(I161)</f>
        <v>600.7</v>
      </c>
      <c r="J160" s="39"/>
      <c r="K160" s="22"/>
      <c r="L160" s="22"/>
    </row>
    <row r="161" spans="1:12" s="17" customFormat="1" ht="25.5">
      <c r="A161" s="52" t="s">
        <v>58</v>
      </c>
      <c r="B161" s="51" t="s">
        <v>319</v>
      </c>
      <c r="C161" s="52" t="s">
        <v>359</v>
      </c>
      <c r="D161" s="52" t="s">
        <v>399</v>
      </c>
      <c r="E161" s="52" t="s">
        <v>589</v>
      </c>
      <c r="F161" s="52" t="s">
        <v>216</v>
      </c>
      <c r="G161" s="57">
        <v>600.7</v>
      </c>
      <c r="H161" s="57">
        <v>600.7</v>
      </c>
      <c r="I161" s="57">
        <v>600.7</v>
      </c>
      <c r="J161" s="39"/>
      <c r="K161" s="22"/>
      <c r="L161" s="22"/>
    </row>
    <row r="162" spans="1:12" s="17" customFormat="1" ht="12.75">
      <c r="A162" s="52" t="s">
        <v>59</v>
      </c>
      <c r="B162" s="56" t="s">
        <v>384</v>
      </c>
      <c r="C162" s="52" t="s">
        <v>359</v>
      </c>
      <c r="D162" s="52" t="s">
        <v>399</v>
      </c>
      <c r="E162" s="52" t="s">
        <v>589</v>
      </c>
      <c r="F162" s="52" t="s">
        <v>387</v>
      </c>
      <c r="G162" s="57">
        <f>G163</f>
        <v>3</v>
      </c>
      <c r="H162" s="57">
        <f>H163</f>
        <v>3</v>
      </c>
      <c r="I162" s="57">
        <f>I163</f>
        <v>3</v>
      </c>
      <c r="J162" s="39"/>
      <c r="K162" s="22"/>
      <c r="L162" s="22"/>
    </row>
    <row r="163" spans="1:12" s="17" customFormat="1" ht="12.75">
      <c r="A163" s="52" t="s">
        <v>60</v>
      </c>
      <c r="B163" s="56" t="s">
        <v>385</v>
      </c>
      <c r="C163" s="52" t="s">
        <v>359</v>
      </c>
      <c r="D163" s="52" t="s">
        <v>399</v>
      </c>
      <c r="E163" s="52" t="s">
        <v>589</v>
      </c>
      <c r="F163" s="52" t="s">
        <v>388</v>
      </c>
      <c r="G163" s="57">
        <v>3</v>
      </c>
      <c r="H163" s="57">
        <v>3</v>
      </c>
      <c r="I163" s="57">
        <v>3</v>
      </c>
      <c r="J163" s="39"/>
      <c r="K163" s="22"/>
      <c r="L163" s="22"/>
    </row>
    <row r="164" spans="1:12" s="17" customFormat="1" ht="38.25">
      <c r="A164" s="52" t="s">
        <v>61</v>
      </c>
      <c r="B164" s="51" t="s">
        <v>506</v>
      </c>
      <c r="C164" s="52" t="s">
        <v>359</v>
      </c>
      <c r="D164" s="52" t="s">
        <v>399</v>
      </c>
      <c r="E164" s="52" t="s">
        <v>578</v>
      </c>
      <c r="F164" s="52"/>
      <c r="G164" s="57">
        <f>G165+G169</f>
        <v>193.5</v>
      </c>
      <c r="H164" s="57">
        <f>H165+H169</f>
        <v>193.5</v>
      </c>
      <c r="I164" s="57">
        <f>I165+I169</f>
        <v>0</v>
      </c>
      <c r="J164" s="39"/>
      <c r="K164" s="22"/>
      <c r="L164" s="22"/>
    </row>
    <row r="165" spans="1:12" s="17" customFormat="1" ht="25.5">
      <c r="A165" s="52" t="s">
        <v>62</v>
      </c>
      <c r="B165" s="51" t="s">
        <v>368</v>
      </c>
      <c r="C165" s="52" t="s">
        <v>359</v>
      </c>
      <c r="D165" s="52" t="s">
        <v>399</v>
      </c>
      <c r="E165" s="52" t="s">
        <v>590</v>
      </c>
      <c r="F165" s="52"/>
      <c r="G165" s="57">
        <f>G166</f>
        <v>170</v>
      </c>
      <c r="H165" s="57">
        <f>H166</f>
        <v>170</v>
      </c>
      <c r="I165" s="57">
        <f>I166</f>
        <v>0</v>
      </c>
      <c r="J165" s="39"/>
      <c r="K165" s="22"/>
      <c r="L165" s="22"/>
    </row>
    <row r="166" spans="1:12" s="17" customFormat="1" ht="89.25">
      <c r="A166" s="52" t="s">
        <v>63</v>
      </c>
      <c r="B166" s="51" t="s">
        <v>1152</v>
      </c>
      <c r="C166" s="52" t="s">
        <v>359</v>
      </c>
      <c r="D166" s="52" t="s">
        <v>399</v>
      </c>
      <c r="E166" s="52" t="s">
        <v>591</v>
      </c>
      <c r="F166" s="52"/>
      <c r="G166" s="57">
        <f aca="true" t="shared" si="26" ref="G166:I167">G167</f>
        <v>170</v>
      </c>
      <c r="H166" s="57">
        <f t="shared" si="26"/>
        <v>170</v>
      </c>
      <c r="I166" s="57">
        <f t="shared" si="26"/>
        <v>0</v>
      </c>
      <c r="J166" s="39"/>
      <c r="K166" s="22"/>
      <c r="L166" s="22"/>
    </row>
    <row r="167" spans="1:12" s="17" customFormat="1" ht="25.5">
      <c r="A167" s="52" t="s">
        <v>415</v>
      </c>
      <c r="B167" s="51" t="s">
        <v>318</v>
      </c>
      <c r="C167" s="52" t="s">
        <v>359</v>
      </c>
      <c r="D167" s="52" t="s">
        <v>399</v>
      </c>
      <c r="E167" s="52" t="s">
        <v>591</v>
      </c>
      <c r="F167" s="52" t="s">
        <v>223</v>
      </c>
      <c r="G167" s="57">
        <f t="shared" si="26"/>
        <v>170</v>
      </c>
      <c r="H167" s="57">
        <f t="shared" si="26"/>
        <v>170</v>
      </c>
      <c r="I167" s="57">
        <f t="shared" si="26"/>
        <v>0</v>
      </c>
      <c r="J167" s="39"/>
      <c r="K167" s="22"/>
      <c r="L167" s="22"/>
    </row>
    <row r="168" spans="1:12" s="17" customFormat="1" ht="25.5">
      <c r="A168" s="52" t="s">
        <v>416</v>
      </c>
      <c r="B168" s="51" t="s">
        <v>319</v>
      </c>
      <c r="C168" s="52" t="s">
        <v>359</v>
      </c>
      <c r="D168" s="52" t="s">
        <v>399</v>
      </c>
      <c r="E168" s="52" t="s">
        <v>591</v>
      </c>
      <c r="F168" s="52" t="s">
        <v>216</v>
      </c>
      <c r="G168" s="57">
        <v>170</v>
      </c>
      <c r="H168" s="57">
        <v>170</v>
      </c>
      <c r="I168" s="57">
        <v>0</v>
      </c>
      <c r="J168" s="39"/>
      <c r="K168" s="22"/>
      <c r="L168" s="22"/>
    </row>
    <row r="169" spans="1:12" s="17" customFormat="1" ht="25.5">
      <c r="A169" s="52" t="s">
        <v>417</v>
      </c>
      <c r="B169" s="51" t="s">
        <v>548</v>
      </c>
      <c r="C169" s="52" t="s">
        <v>359</v>
      </c>
      <c r="D169" s="52" t="s">
        <v>399</v>
      </c>
      <c r="E169" s="52" t="s">
        <v>579</v>
      </c>
      <c r="F169" s="52"/>
      <c r="G169" s="57">
        <f aca="true" t="shared" si="27" ref="G169:I171">SUM(G170)</f>
        <v>23.5</v>
      </c>
      <c r="H169" s="57">
        <f t="shared" si="27"/>
        <v>23.5</v>
      </c>
      <c r="I169" s="57">
        <f t="shared" si="27"/>
        <v>0</v>
      </c>
      <c r="J169" s="39"/>
      <c r="K169" s="22"/>
      <c r="L169" s="22"/>
    </row>
    <row r="170" spans="1:12" s="17" customFormat="1" ht="25.5">
      <c r="A170" s="52" t="s">
        <v>418</v>
      </c>
      <c r="B170" s="51" t="s">
        <v>549</v>
      </c>
      <c r="C170" s="52" t="s">
        <v>359</v>
      </c>
      <c r="D170" s="52" t="s">
        <v>399</v>
      </c>
      <c r="E170" s="52" t="s">
        <v>592</v>
      </c>
      <c r="F170" s="52"/>
      <c r="G170" s="57">
        <f t="shared" si="27"/>
        <v>23.5</v>
      </c>
      <c r="H170" s="57">
        <f t="shared" si="27"/>
        <v>23.5</v>
      </c>
      <c r="I170" s="57">
        <f t="shared" si="27"/>
        <v>0</v>
      </c>
      <c r="J170" s="39"/>
      <c r="K170" s="22"/>
      <c r="L170" s="22"/>
    </row>
    <row r="171" spans="1:12" s="17" customFormat="1" ht="25.5">
      <c r="A171" s="52" t="s">
        <v>419</v>
      </c>
      <c r="B171" s="51" t="s">
        <v>318</v>
      </c>
      <c r="C171" s="52" t="s">
        <v>359</v>
      </c>
      <c r="D171" s="52" t="s">
        <v>399</v>
      </c>
      <c r="E171" s="52" t="s">
        <v>592</v>
      </c>
      <c r="F171" s="52" t="s">
        <v>223</v>
      </c>
      <c r="G171" s="57">
        <f t="shared" si="27"/>
        <v>23.5</v>
      </c>
      <c r="H171" s="57">
        <f t="shared" si="27"/>
        <v>23.5</v>
      </c>
      <c r="I171" s="57">
        <f t="shared" si="27"/>
        <v>0</v>
      </c>
      <c r="J171" s="39"/>
      <c r="K171" s="22"/>
      <c r="L171" s="22"/>
    </row>
    <row r="172" spans="1:12" s="17" customFormat="1" ht="25.5">
      <c r="A172" s="52" t="s">
        <v>420</v>
      </c>
      <c r="B172" s="51" t="s">
        <v>319</v>
      </c>
      <c r="C172" s="52" t="s">
        <v>359</v>
      </c>
      <c r="D172" s="52" t="s">
        <v>399</v>
      </c>
      <c r="E172" s="52" t="s">
        <v>592</v>
      </c>
      <c r="F172" s="52" t="s">
        <v>216</v>
      </c>
      <c r="G172" s="57">
        <v>23.5</v>
      </c>
      <c r="H172" s="57">
        <v>23.5</v>
      </c>
      <c r="I172" s="57">
        <v>0</v>
      </c>
      <c r="J172" s="39"/>
      <c r="K172" s="22"/>
      <c r="L172" s="22"/>
    </row>
    <row r="173" spans="1:12" s="17" customFormat="1" ht="25.5">
      <c r="A173" s="52" t="s">
        <v>64</v>
      </c>
      <c r="B173" s="54" t="s">
        <v>405</v>
      </c>
      <c r="C173" s="52" t="s">
        <v>359</v>
      </c>
      <c r="D173" s="52" t="s">
        <v>399</v>
      </c>
      <c r="E173" s="55" t="s">
        <v>557</v>
      </c>
      <c r="F173" s="52"/>
      <c r="G173" s="57">
        <f>G174</f>
        <v>492.09999999999997</v>
      </c>
      <c r="H173" s="57">
        <f>H174</f>
        <v>492.09999999999997</v>
      </c>
      <c r="I173" s="57">
        <f>I174</f>
        <v>492.09999999999997</v>
      </c>
      <c r="J173" s="39"/>
      <c r="K173" s="22"/>
      <c r="L173" s="22"/>
    </row>
    <row r="174" spans="1:12" s="17" customFormat="1" ht="12.75">
      <c r="A174" s="52" t="s">
        <v>65</v>
      </c>
      <c r="B174" s="54" t="s">
        <v>406</v>
      </c>
      <c r="C174" s="52" t="s">
        <v>359</v>
      </c>
      <c r="D174" s="52" t="s">
        <v>399</v>
      </c>
      <c r="E174" s="55" t="s">
        <v>581</v>
      </c>
      <c r="F174" s="52"/>
      <c r="G174" s="57">
        <f>G180+G175</f>
        <v>492.09999999999997</v>
      </c>
      <c r="H174" s="57">
        <f>H180+H175</f>
        <v>492.09999999999997</v>
      </c>
      <c r="I174" s="57">
        <f>I180+I175</f>
        <v>492.09999999999997</v>
      </c>
      <c r="J174" s="39"/>
      <c r="K174" s="22"/>
      <c r="L174" s="22"/>
    </row>
    <row r="175" spans="1:12" s="17" customFormat="1" ht="63.75">
      <c r="A175" s="52" t="s">
        <v>66</v>
      </c>
      <c r="B175" s="56" t="s">
        <v>1153</v>
      </c>
      <c r="C175" s="52" t="s">
        <v>359</v>
      </c>
      <c r="D175" s="52" t="s">
        <v>399</v>
      </c>
      <c r="E175" s="55" t="s">
        <v>583</v>
      </c>
      <c r="F175" s="52"/>
      <c r="G175" s="57">
        <f>SUM(G176+G178)</f>
        <v>22.4</v>
      </c>
      <c r="H175" s="57">
        <f>SUM(H176+H178)</f>
        <v>22.4</v>
      </c>
      <c r="I175" s="57">
        <f>SUM(I176+I178)</f>
        <v>22.4</v>
      </c>
      <c r="J175" s="39"/>
      <c r="K175" s="22"/>
      <c r="L175" s="22"/>
    </row>
    <row r="176" spans="1:12" s="17" customFormat="1" ht="51">
      <c r="A176" s="52" t="s">
        <v>67</v>
      </c>
      <c r="B176" s="56" t="s">
        <v>365</v>
      </c>
      <c r="C176" s="52" t="s">
        <v>359</v>
      </c>
      <c r="D176" s="52" t="s">
        <v>399</v>
      </c>
      <c r="E176" s="55" t="s">
        <v>583</v>
      </c>
      <c r="F176" s="52" t="s">
        <v>362</v>
      </c>
      <c r="G176" s="57">
        <f>SUM(G177)</f>
        <v>20.9</v>
      </c>
      <c r="H176" s="57">
        <f>SUM(H177)</f>
        <v>20.9</v>
      </c>
      <c r="I176" s="57">
        <f>SUM(I177)</f>
        <v>20.9</v>
      </c>
      <c r="J176" s="39"/>
      <c r="K176" s="22"/>
      <c r="L176" s="22"/>
    </row>
    <row r="177" spans="1:12" s="17" customFormat="1" ht="25.5">
      <c r="A177" s="52" t="s">
        <v>68</v>
      </c>
      <c r="B177" s="56" t="s">
        <v>535</v>
      </c>
      <c r="C177" s="52" t="s">
        <v>359</v>
      </c>
      <c r="D177" s="52" t="s">
        <v>399</v>
      </c>
      <c r="E177" s="55" t="s">
        <v>583</v>
      </c>
      <c r="F177" s="52" t="s">
        <v>363</v>
      </c>
      <c r="G177" s="57">
        <v>20.9</v>
      </c>
      <c r="H177" s="57">
        <v>20.9</v>
      </c>
      <c r="I177" s="57">
        <v>20.9</v>
      </c>
      <c r="J177" s="39"/>
      <c r="K177" s="22"/>
      <c r="L177" s="22"/>
    </row>
    <row r="178" spans="1:12" s="17" customFormat="1" ht="25.5">
      <c r="A178" s="52" t="s">
        <v>69</v>
      </c>
      <c r="B178" s="51" t="s">
        <v>318</v>
      </c>
      <c r="C178" s="52" t="s">
        <v>359</v>
      </c>
      <c r="D178" s="52" t="s">
        <v>399</v>
      </c>
      <c r="E178" s="55" t="s">
        <v>583</v>
      </c>
      <c r="F178" s="52" t="s">
        <v>223</v>
      </c>
      <c r="G178" s="57">
        <f>SUM(G179)</f>
        <v>1.5</v>
      </c>
      <c r="H178" s="57">
        <f>SUM(H179)</f>
        <v>1.5</v>
      </c>
      <c r="I178" s="57">
        <f>SUM(I179)</f>
        <v>1.5</v>
      </c>
      <c r="J178" s="39"/>
      <c r="K178" s="22"/>
      <c r="L178" s="22"/>
    </row>
    <row r="179" spans="1:12" s="17" customFormat="1" ht="25.5">
      <c r="A179" s="52" t="s">
        <v>929</v>
      </c>
      <c r="B179" s="51" t="s">
        <v>319</v>
      </c>
      <c r="C179" s="52" t="s">
        <v>359</v>
      </c>
      <c r="D179" s="52" t="s">
        <v>399</v>
      </c>
      <c r="E179" s="55" t="s">
        <v>583</v>
      </c>
      <c r="F179" s="52" t="s">
        <v>216</v>
      </c>
      <c r="G179" s="57">
        <v>1.5</v>
      </c>
      <c r="H179" s="57">
        <v>1.5</v>
      </c>
      <c r="I179" s="57">
        <v>1.5</v>
      </c>
      <c r="J179" s="39"/>
      <c r="K179" s="22"/>
      <c r="L179" s="22"/>
    </row>
    <row r="180" spans="1:12" s="17" customFormat="1" ht="51">
      <c r="A180" s="52" t="s">
        <v>930</v>
      </c>
      <c r="B180" s="51" t="s">
        <v>1154</v>
      </c>
      <c r="C180" s="52" t="s">
        <v>359</v>
      </c>
      <c r="D180" s="52" t="s">
        <v>399</v>
      </c>
      <c r="E180" s="55" t="s">
        <v>690</v>
      </c>
      <c r="F180" s="52"/>
      <c r="G180" s="57">
        <f>G181+G183</f>
        <v>469.7</v>
      </c>
      <c r="H180" s="57">
        <f>H181+H183</f>
        <v>469.7</v>
      </c>
      <c r="I180" s="57">
        <f>I181+I183</f>
        <v>469.7</v>
      </c>
      <c r="J180" s="39"/>
      <c r="K180" s="22"/>
      <c r="L180" s="22"/>
    </row>
    <row r="181" spans="1:12" s="17" customFormat="1" ht="51">
      <c r="A181" s="52" t="s">
        <v>931</v>
      </c>
      <c r="B181" s="56" t="s">
        <v>365</v>
      </c>
      <c r="C181" s="52" t="s">
        <v>359</v>
      </c>
      <c r="D181" s="52" t="s">
        <v>399</v>
      </c>
      <c r="E181" s="55" t="s">
        <v>690</v>
      </c>
      <c r="F181" s="52" t="s">
        <v>362</v>
      </c>
      <c r="G181" s="57">
        <f>G182</f>
        <v>416.9</v>
      </c>
      <c r="H181" s="57">
        <f>H182</f>
        <v>416.9</v>
      </c>
      <c r="I181" s="57">
        <f>I182</f>
        <v>416.9</v>
      </c>
      <c r="J181" s="39"/>
      <c r="K181" s="22"/>
      <c r="L181" s="22"/>
    </row>
    <row r="182" spans="1:12" s="17" customFormat="1" ht="25.5">
      <c r="A182" s="52" t="s">
        <v>239</v>
      </c>
      <c r="B182" s="56" t="s">
        <v>535</v>
      </c>
      <c r="C182" s="52" t="s">
        <v>359</v>
      </c>
      <c r="D182" s="52" t="s">
        <v>399</v>
      </c>
      <c r="E182" s="55" t="s">
        <v>690</v>
      </c>
      <c r="F182" s="52" t="s">
        <v>363</v>
      </c>
      <c r="G182" s="57">
        <v>416.9</v>
      </c>
      <c r="H182" s="57">
        <v>416.9</v>
      </c>
      <c r="I182" s="57">
        <v>416.9</v>
      </c>
      <c r="J182" s="39"/>
      <c r="K182" s="22"/>
      <c r="L182" s="22"/>
    </row>
    <row r="183" spans="1:12" s="17" customFormat="1" ht="25.5">
      <c r="A183" s="52" t="s">
        <v>240</v>
      </c>
      <c r="B183" s="51" t="s">
        <v>318</v>
      </c>
      <c r="C183" s="52" t="s">
        <v>359</v>
      </c>
      <c r="D183" s="52" t="s">
        <v>399</v>
      </c>
      <c r="E183" s="55" t="s">
        <v>690</v>
      </c>
      <c r="F183" s="52" t="s">
        <v>223</v>
      </c>
      <c r="G183" s="57">
        <f>G184</f>
        <v>52.8</v>
      </c>
      <c r="H183" s="57">
        <f>H184</f>
        <v>52.8</v>
      </c>
      <c r="I183" s="57">
        <f>I184</f>
        <v>52.8</v>
      </c>
      <c r="J183" s="39"/>
      <c r="K183" s="22"/>
      <c r="L183" s="22"/>
    </row>
    <row r="184" spans="1:12" s="17" customFormat="1" ht="25.5">
      <c r="A184" s="52" t="s">
        <v>241</v>
      </c>
      <c r="B184" s="51" t="s">
        <v>319</v>
      </c>
      <c r="C184" s="52" t="s">
        <v>359</v>
      </c>
      <c r="D184" s="52" t="s">
        <v>399</v>
      </c>
      <c r="E184" s="55" t="s">
        <v>690</v>
      </c>
      <c r="F184" s="52" t="s">
        <v>216</v>
      </c>
      <c r="G184" s="57">
        <v>52.8</v>
      </c>
      <c r="H184" s="57">
        <v>52.8</v>
      </c>
      <c r="I184" s="57">
        <v>52.8</v>
      </c>
      <c r="J184" s="39"/>
      <c r="K184" s="22"/>
      <c r="L184" s="22"/>
    </row>
    <row r="185" spans="1:12" s="17" customFormat="1" ht="12.75">
      <c r="A185" s="52" t="s">
        <v>421</v>
      </c>
      <c r="B185" s="67" t="s">
        <v>449</v>
      </c>
      <c r="C185" s="62" t="s">
        <v>359</v>
      </c>
      <c r="D185" s="62" t="s">
        <v>470</v>
      </c>
      <c r="E185" s="77"/>
      <c r="F185" s="62"/>
      <c r="G185" s="71">
        <f>G186+G208</f>
        <v>2078.6000000000004</v>
      </c>
      <c r="H185" s="71">
        <f>H186+H208</f>
        <v>2078.6000000000004</v>
      </c>
      <c r="I185" s="71">
        <f>I186+I208</f>
        <v>1863.6000000000001</v>
      </c>
      <c r="J185" s="39"/>
      <c r="K185" s="22"/>
      <c r="L185" s="22"/>
    </row>
    <row r="186" spans="1:12" s="16" customFormat="1" ht="25.5">
      <c r="A186" s="52" t="s">
        <v>547</v>
      </c>
      <c r="B186" s="69" t="s">
        <v>450</v>
      </c>
      <c r="C186" s="70" t="s">
        <v>359</v>
      </c>
      <c r="D186" s="70" t="s">
        <v>471</v>
      </c>
      <c r="E186" s="75"/>
      <c r="F186" s="70"/>
      <c r="G186" s="76">
        <f>G187</f>
        <v>2058.6000000000004</v>
      </c>
      <c r="H186" s="76">
        <f>H187</f>
        <v>2058.6000000000004</v>
      </c>
      <c r="I186" s="76">
        <f>I187</f>
        <v>1863.6000000000001</v>
      </c>
      <c r="J186" s="38"/>
      <c r="K186" s="28"/>
      <c r="L186" s="28"/>
    </row>
    <row r="187" spans="1:12" s="17" customFormat="1" ht="38.25">
      <c r="A187" s="52" t="s">
        <v>736</v>
      </c>
      <c r="B187" s="54" t="s">
        <v>451</v>
      </c>
      <c r="C187" s="52" t="s">
        <v>359</v>
      </c>
      <c r="D187" s="52" t="s">
        <v>471</v>
      </c>
      <c r="E187" s="52" t="s">
        <v>593</v>
      </c>
      <c r="F187" s="52"/>
      <c r="G187" s="57">
        <f>G188+G204+G200</f>
        <v>2058.6000000000004</v>
      </c>
      <c r="H187" s="57">
        <f>H188+H204+H200</f>
        <v>2058.6000000000004</v>
      </c>
      <c r="I187" s="57">
        <f>I188+I204+I200</f>
        <v>1863.6000000000001</v>
      </c>
      <c r="J187" s="39"/>
      <c r="K187" s="22"/>
      <c r="L187" s="22"/>
    </row>
    <row r="188" spans="1:12" s="17" customFormat="1" ht="51">
      <c r="A188" s="52" t="s">
        <v>737</v>
      </c>
      <c r="B188" s="54" t="s">
        <v>452</v>
      </c>
      <c r="C188" s="52" t="s">
        <v>359</v>
      </c>
      <c r="D188" s="52" t="s">
        <v>471</v>
      </c>
      <c r="E188" s="52" t="s">
        <v>594</v>
      </c>
      <c r="F188" s="52"/>
      <c r="G188" s="57">
        <f>G189+G192+G195</f>
        <v>2003.6000000000001</v>
      </c>
      <c r="H188" s="57">
        <f>H189+H192+H195</f>
        <v>2003.6000000000001</v>
      </c>
      <c r="I188" s="57">
        <f>I189+I192+I195</f>
        <v>1863.6000000000001</v>
      </c>
      <c r="J188" s="39"/>
      <c r="K188" s="22"/>
      <c r="L188" s="22"/>
    </row>
    <row r="189" spans="1:12" s="17" customFormat="1" ht="102">
      <c r="A189" s="52" t="s">
        <v>738</v>
      </c>
      <c r="B189" s="51" t="s">
        <v>453</v>
      </c>
      <c r="C189" s="52" t="s">
        <v>359</v>
      </c>
      <c r="D189" s="52" t="s">
        <v>471</v>
      </c>
      <c r="E189" s="52" t="s">
        <v>595</v>
      </c>
      <c r="F189" s="52"/>
      <c r="G189" s="57">
        <f aca="true" t="shared" si="28" ref="G189:I190">G190</f>
        <v>70</v>
      </c>
      <c r="H189" s="57">
        <f t="shared" si="28"/>
        <v>70</v>
      </c>
      <c r="I189" s="57">
        <f t="shared" si="28"/>
        <v>0</v>
      </c>
      <c r="J189" s="39"/>
      <c r="K189" s="22"/>
      <c r="L189" s="22"/>
    </row>
    <row r="190" spans="1:12" s="17" customFormat="1" ht="25.5">
      <c r="A190" s="52" t="s">
        <v>739</v>
      </c>
      <c r="B190" s="51" t="s">
        <v>318</v>
      </c>
      <c r="C190" s="52" t="s">
        <v>359</v>
      </c>
      <c r="D190" s="52" t="s">
        <v>471</v>
      </c>
      <c r="E190" s="52" t="s">
        <v>595</v>
      </c>
      <c r="F190" s="52" t="s">
        <v>223</v>
      </c>
      <c r="G190" s="57">
        <f t="shared" si="28"/>
        <v>70</v>
      </c>
      <c r="H190" s="57">
        <f t="shared" si="28"/>
        <v>70</v>
      </c>
      <c r="I190" s="57">
        <f t="shared" si="28"/>
        <v>0</v>
      </c>
      <c r="J190" s="39"/>
      <c r="K190" s="22"/>
      <c r="L190" s="22"/>
    </row>
    <row r="191" spans="1:12" s="17" customFormat="1" ht="25.5">
      <c r="A191" s="52" t="s">
        <v>932</v>
      </c>
      <c r="B191" s="51" t="s">
        <v>319</v>
      </c>
      <c r="C191" s="52" t="s">
        <v>359</v>
      </c>
      <c r="D191" s="52" t="s">
        <v>471</v>
      </c>
      <c r="E191" s="52" t="s">
        <v>595</v>
      </c>
      <c r="F191" s="52" t="s">
        <v>216</v>
      </c>
      <c r="G191" s="57">
        <v>70</v>
      </c>
      <c r="H191" s="57">
        <v>70</v>
      </c>
      <c r="I191" s="57">
        <v>0</v>
      </c>
      <c r="J191" s="39"/>
      <c r="K191" s="22"/>
      <c r="L191" s="22"/>
    </row>
    <row r="192" spans="1:12" s="17" customFormat="1" ht="114.75">
      <c r="A192" s="52" t="s">
        <v>933</v>
      </c>
      <c r="B192" s="51" t="s">
        <v>206</v>
      </c>
      <c r="C192" s="52" t="s">
        <v>359</v>
      </c>
      <c r="D192" s="52" t="s">
        <v>471</v>
      </c>
      <c r="E192" s="52" t="s">
        <v>596</v>
      </c>
      <c r="F192" s="52"/>
      <c r="G192" s="57">
        <f aca="true" t="shared" si="29" ref="G192:I193">G193</f>
        <v>70</v>
      </c>
      <c r="H192" s="57">
        <f t="shared" si="29"/>
        <v>70</v>
      </c>
      <c r="I192" s="57">
        <f t="shared" si="29"/>
        <v>0</v>
      </c>
      <c r="J192" s="39"/>
      <c r="K192" s="22"/>
      <c r="L192" s="22"/>
    </row>
    <row r="193" spans="1:12" s="17" customFormat="1" ht="25.5">
      <c r="A193" s="52" t="s">
        <v>934</v>
      </c>
      <c r="B193" s="51" t="s">
        <v>318</v>
      </c>
      <c r="C193" s="52" t="s">
        <v>359</v>
      </c>
      <c r="D193" s="52" t="s">
        <v>471</v>
      </c>
      <c r="E193" s="52" t="s">
        <v>596</v>
      </c>
      <c r="F193" s="52" t="s">
        <v>223</v>
      </c>
      <c r="G193" s="57">
        <f t="shared" si="29"/>
        <v>70</v>
      </c>
      <c r="H193" s="57">
        <f t="shared" si="29"/>
        <v>70</v>
      </c>
      <c r="I193" s="57">
        <f t="shared" si="29"/>
        <v>0</v>
      </c>
      <c r="J193" s="39"/>
      <c r="K193" s="22"/>
      <c r="L193" s="22"/>
    </row>
    <row r="194" spans="1:12" s="17" customFormat="1" ht="25.5">
      <c r="A194" s="52" t="s">
        <v>740</v>
      </c>
      <c r="B194" s="51" t="s">
        <v>319</v>
      </c>
      <c r="C194" s="52" t="s">
        <v>359</v>
      </c>
      <c r="D194" s="52" t="s">
        <v>471</v>
      </c>
      <c r="E194" s="52" t="s">
        <v>596</v>
      </c>
      <c r="F194" s="52" t="s">
        <v>216</v>
      </c>
      <c r="G194" s="57">
        <v>70</v>
      </c>
      <c r="H194" s="57">
        <v>70</v>
      </c>
      <c r="I194" s="57">
        <v>0</v>
      </c>
      <c r="J194" s="39"/>
      <c r="K194" s="22"/>
      <c r="L194" s="22"/>
    </row>
    <row r="195" spans="1:12" s="17" customFormat="1" ht="114.75">
      <c r="A195" s="52" t="s">
        <v>741</v>
      </c>
      <c r="B195" s="51" t="s">
        <v>207</v>
      </c>
      <c r="C195" s="52" t="s">
        <v>359</v>
      </c>
      <c r="D195" s="52" t="s">
        <v>471</v>
      </c>
      <c r="E195" s="52" t="s">
        <v>597</v>
      </c>
      <c r="F195" s="52"/>
      <c r="G195" s="57">
        <f>G196+G198</f>
        <v>1863.6000000000001</v>
      </c>
      <c r="H195" s="57">
        <f>H196+H198</f>
        <v>1863.6000000000001</v>
      </c>
      <c r="I195" s="57">
        <f>I196+I198</f>
        <v>1863.6000000000001</v>
      </c>
      <c r="J195" s="39"/>
      <c r="K195" s="22"/>
      <c r="L195" s="22"/>
    </row>
    <row r="196" spans="1:12" s="17" customFormat="1" ht="51">
      <c r="A196" s="52" t="s">
        <v>742</v>
      </c>
      <c r="B196" s="56" t="s">
        <v>365</v>
      </c>
      <c r="C196" s="52" t="s">
        <v>359</v>
      </c>
      <c r="D196" s="52" t="s">
        <v>471</v>
      </c>
      <c r="E196" s="52" t="s">
        <v>597</v>
      </c>
      <c r="F196" s="52" t="s">
        <v>362</v>
      </c>
      <c r="G196" s="57">
        <f>G197</f>
        <v>1851.9</v>
      </c>
      <c r="H196" s="57">
        <f>H197</f>
        <v>1851.9</v>
      </c>
      <c r="I196" s="57">
        <f>I197</f>
        <v>1851.9</v>
      </c>
      <c r="J196" s="39"/>
      <c r="K196" s="22"/>
      <c r="L196" s="22"/>
    </row>
    <row r="197" spans="1:12" s="17" customFormat="1" ht="25.5">
      <c r="A197" s="52" t="s">
        <v>70</v>
      </c>
      <c r="B197" s="56" t="s">
        <v>535</v>
      </c>
      <c r="C197" s="52" t="s">
        <v>359</v>
      </c>
      <c r="D197" s="52" t="s">
        <v>471</v>
      </c>
      <c r="E197" s="52" t="s">
        <v>597</v>
      </c>
      <c r="F197" s="52" t="s">
        <v>363</v>
      </c>
      <c r="G197" s="57">
        <v>1851.9</v>
      </c>
      <c r="H197" s="57">
        <v>1851.9</v>
      </c>
      <c r="I197" s="57">
        <v>1851.9</v>
      </c>
      <c r="J197" s="39"/>
      <c r="K197" s="22"/>
      <c r="L197" s="22"/>
    </row>
    <row r="198" spans="1:12" s="17" customFormat="1" ht="25.5">
      <c r="A198" s="52" t="s">
        <v>71</v>
      </c>
      <c r="B198" s="51" t="s">
        <v>318</v>
      </c>
      <c r="C198" s="52" t="s">
        <v>359</v>
      </c>
      <c r="D198" s="52" t="s">
        <v>471</v>
      </c>
      <c r="E198" s="52" t="s">
        <v>597</v>
      </c>
      <c r="F198" s="52" t="s">
        <v>223</v>
      </c>
      <c r="G198" s="57">
        <f>G199</f>
        <v>11.7</v>
      </c>
      <c r="H198" s="57">
        <f>H199</f>
        <v>11.7</v>
      </c>
      <c r="I198" s="57">
        <f>I199</f>
        <v>11.7</v>
      </c>
      <c r="J198" s="39"/>
      <c r="K198" s="22"/>
      <c r="L198" s="22"/>
    </row>
    <row r="199" spans="1:12" s="17" customFormat="1" ht="25.5">
      <c r="A199" s="52" t="s">
        <v>72</v>
      </c>
      <c r="B199" s="51" t="s">
        <v>319</v>
      </c>
      <c r="C199" s="52" t="s">
        <v>359</v>
      </c>
      <c r="D199" s="52" t="s">
        <v>471</v>
      </c>
      <c r="E199" s="52" t="s">
        <v>597</v>
      </c>
      <c r="F199" s="52" t="s">
        <v>216</v>
      </c>
      <c r="G199" s="57">
        <v>11.7</v>
      </c>
      <c r="H199" s="57">
        <v>11.7</v>
      </c>
      <c r="I199" s="57">
        <v>11.7</v>
      </c>
      <c r="J199" s="39"/>
      <c r="K199" s="22"/>
      <c r="L199" s="22"/>
    </row>
    <row r="200" spans="1:12" s="17" customFormat="1" ht="25.5">
      <c r="A200" s="52" t="s">
        <v>73</v>
      </c>
      <c r="B200" s="51" t="s">
        <v>545</v>
      </c>
      <c r="C200" s="52" t="s">
        <v>359</v>
      </c>
      <c r="D200" s="52" t="s">
        <v>471</v>
      </c>
      <c r="E200" s="52" t="s">
        <v>598</v>
      </c>
      <c r="F200" s="52"/>
      <c r="G200" s="57">
        <f aca="true" t="shared" si="30" ref="G200:I202">G201</f>
        <v>35</v>
      </c>
      <c r="H200" s="57">
        <f t="shared" si="30"/>
        <v>35</v>
      </c>
      <c r="I200" s="57">
        <f t="shared" si="30"/>
        <v>0</v>
      </c>
      <c r="J200" s="39"/>
      <c r="K200" s="22"/>
      <c r="L200" s="22"/>
    </row>
    <row r="201" spans="1:12" s="17" customFormat="1" ht="89.25">
      <c r="A201" s="52" t="s">
        <v>74</v>
      </c>
      <c r="B201" s="51" t="s">
        <v>546</v>
      </c>
      <c r="C201" s="52" t="s">
        <v>359</v>
      </c>
      <c r="D201" s="52" t="s">
        <v>471</v>
      </c>
      <c r="E201" s="52" t="s">
        <v>599</v>
      </c>
      <c r="F201" s="52"/>
      <c r="G201" s="57">
        <f t="shared" si="30"/>
        <v>35</v>
      </c>
      <c r="H201" s="57">
        <f t="shared" si="30"/>
        <v>35</v>
      </c>
      <c r="I201" s="57">
        <f t="shared" si="30"/>
        <v>0</v>
      </c>
      <c r="J201" s="39"/>
      <c r="K201" s="22"/>
      <c r="L201" s="22"/>
    </row>
    <row r="202" spans="1:12" s="17" customFormat="1" ht="25.5">
      <c r="A202" s="52" t="s">
        <v>75</v>
      </c>
      <c r="B202" s="51" t="s">
        <v>318</v>
      </c>
      <c r="C202" s="52" t="s">
        <v>359</v>
      </c>
      <c r="D202" s="52" t="s">
        <v>471</v>
      </c>
      <c r="E202" s="52" t="s">
        <v>599</v>
      </c>
      <c r="F202" s="52" t="s">
        <v>223</v>
      </c>
      <c r="G202" s="57">
        <f t="shared" si="30"/>
        <v>35</v>
      </c>
      <c r="H202" s="57">
        <f t="shared" si="30"/>
        <v>35</v>
      </c>
      <c r="I202" s="57">
        <f t="shared" si="30"/>
        <v>0</v>
      </c>
      <c r="J202" s="39"/>
      <c r="K202" s="22"/>
      <c r="L202" s="22"/>
    </row>
    <row r="203" spans="1:12" s="17" customFormat="1" ht="25.5">
      <c r="A203" s="52" t="s">
        <v>743</v>
      </c>
      <c r="B203" s="51" t="s">
        <v>319</v>
      </c>
      <c r="C203" s="52" t="s">
        <v>359</v>
      </c>
      <c r="D203" s="52" t="s">
        <v>471</v>
      </c>
      <c r="E203" s="52" t="s">
        <v>599</v>
      </c>
      <c r="F203" s="52" t="s">
        <v>216</v>
      </c>
      <c r="G203" s="57">
        <v>35</v>
      </c>
      <c r="H203" s="57">
        <v>35</v>
      </c>
      <c r="I203" s="57">
        <v>0</v>
      </c>
      <c r="J203" s="39"/>
      <c r="K203" s="22"/>
      <c r="L203" s="22"/>
    </row>
    <row r="204" spans="1:12" s="17" customFormat="1" ht="51">
      <c r="A204" s="52" t="s">
        <v>744</v>
      </c>
      <c r="B204" s="54" t="s">
        <v>208</v>
      </c>
      <c r="C204" s="52" t="s">
        <v>359</v>
      </c>
      <c r="D204" s="52" t="s">
        <v>471</v>
      </c>
      <c r="E204" s="52" t="s">
        <v>600</v>
      </c>
      <c r="F204" s="52"/>
      <c r="G204" s="57">
        <f>G205</f>
        <v>20</v>
      </c>
      <c r="H204" s="57">
        <f>H205</f>
        <v>20</v>
      </c>
      <c r="I204" s="57">
        <f>I205</f>
        <v>0</v>
      </c>
      <c r="J204" s="39"/>
      <c r="K204" s="22"/>
      <c r="L204" s="22"/>
    </row>
    <row r="205" spans="1:12" s="17" customFormat="1" ht="114.75">
      <c r="A205" s="52" t="s">
        <v>935</v>
      </c>
      <c r="B205" s="51" t="s">
        <v>467</v>
      </c>
      <c r="C205" s="52" t="s">
        <v>359</v>
      </c>
      <c r="D205" s="52" t="s">
        <v>471</v>
      </c>
      <c r="E205" s="52" t="s">
        <v>601</v>
      </c>
      <c r="F205" s="52"/>
      <c r="G205" s="57">
        <f aca="true" t="shared" si="31" ref="G205:I206">G206</f>
        <v>20</v>
      </c>
      <c r="H205" s="57">
        <f t="shared" si="31"/>
        <v>20</v>
      </c>
      <c r="I205" s="57">
        <v>0</v>
      </c>
      <c r="J205" s="39"/>
      <c r="K205" s="22"/>
      <c r="L205" s="22"/>
    </row>
    <row r="206" spans="1:12" s="17" customFormat="1" ht="25.5">
      <c r="A206" s="52" t="s">
        <v>223</v>
      </c>
      <c r="B206" s="51" t="s">
        <v>318</v>
      </c>
      <c r="C206" s="52" t="s">
        <v>359</v>
      </c>
      <c r="D206" s="52" t="s">
        <v>471</v>
      </c>
      <c r="E206" s="52" t="s">
        <v>601</v>
      </c>
      <c r="F206" s="52" t="s">
        <v>223</v>
      </c>
      <c r="G206" s="57">
        <f t="shared" si="31"/>
        <v>20</v>
      </c>
      <c r="H206" s="57">
        <f t="shared" si="31"/>
        <v>20</v>
      </c>
      <c r="I206" s="57">
        <f t="shared" si="31"/>
        <v>0</v>
      </c>
      <c r="J206" s="39"/>
      <c r="K206" s="22"/>
      <c r="L206" s="22"/>
    </row>
    <row r="207" spans="1:12" s="17" customFormat="1" ht="25.5">
      <c r="A207" s="52" t="s">
        <v>936</v>
      </c>
      <c r="B207" s="51" t="s">
        <v>319</v>
      </c>
      <c r="C207" s="52" t="s">
        <v>359</v>
      </c>
      <c r="D207" s="52" t="s">
        <v>471</v>
      </c>
      <c r="E207" s="52" t="s">
        <v>601</v>
      </c>
      <c r="F207" s="52" t="s">
        <v>216</v>
      </c>
      <c r="G207" s="57">
        <v>20</v>
      </c>
      <c r="H207" s="57">
        <v>20</v>
      </c>
      <c r="I207" s="57">
        <v>0</v>
      </c>
      <c r="J207" s="39"/>
      <c r="K207" s="22"/>
      <c r="L207" s="22"/>
    </row>
    <row r="208" spans="1:12" s="17" customFormat="1" ht="25.5">
      <c r="A208" s="52" t="s">
        <v>745</v>
      </c>
      <c r="B208" s="69" t="s">
        <v>468</v>
      </c>
      <c r="C208" s="70" t="s">
        <v>359</v>
      </c>
      <c r="D208" s="70" t="s">
        <v>472</v>
      </c>
      <c r="E208" s="70" t="s">
        <v>334</v>
      </c>
      <c r="F208" s="70" t="s">
        <v>334</v>
      </c>
      <c r="G208" s="76">
        <f aca="true" t="shared" si="32" ref="G208:I210">G209</f>
        <v>20</v>
      </c>
      <c r="H208" s="76">
        <f t="shared" si="32"/>
        <v>20</v>
      </c>
      <c r="I208" s="76">
        <f t="shared" si="32"/>
        <v>0</v>
      </c>
      <c r="J208" s="39"/>
      <c r="K208" s="22"/>
      <c r="L208" s="22"/>
    </row>
    <row r="209" spans="1:12" s="17" customFormat="1" ht="38.25">
      <c r="A209" s="52" t="s">
        <v>76</v>
      </c>
      <c r="B209" s="54" t="s">
        <v>451</v>
      </c>
      <c r="C209" s="52" t="s">
        <v>359</v>
      </c>
      <c r="D209" s="52" t="s">
        <v>472</v>
      </c>
      <c r="E209" s="52" t="s">
        <v>593</v>
      </c>
      <c r="F209" s="52"/>
      <c r="G209" s="57">
        <f>G210</f>
        <v>20</v>
      </c>
      <c r="H209" s="57">
        <f t="shared" si="32"/>
        <v>20</v>
      </c>
      <c r="I209" s="57">
        <f t="shared" si="32"/>
        <v>0</v>
      </c>
      <c r="J209" s="39"/>
      <c r="K209" s="22"/>
      <c r="L209" s="22"/>
    </row>
    <row r="210" spans="1:12" s="17" customFormat="1" ht="25.5">
      <c r="A210" s="52" t="s">
        <v>77</v>
      </c>
      <c r="B210" s="54" t="s">
        <v>469</v>
      </c>
      <c r="C210" s="52" t="s">
        <v>359</v>
      </c>
      <c r="D210" s="52" t="s">
        <v>472</v>
      </c>
      <c r="E210" s="52" t="s">
        <v>602</v>
      </c>
      <c r="F210" s="52"/>
      <c r="G210" s="57">
        <f>G211</f>
        <v>20</v>
      </c>
      <c r="H210" s="57">
        <f t="shared" si="32"/>
        <v>20</v>
      </c>
      <c r="I210" s="57">
        <f t="shared" si="32"/>
        <v>0</v>
      </c>
      <c r="J210" s="39"/>
      <c r="K210" s="22"/>
      <c r="L210" s="22"/>
    </row>
    <row r="211" spans="1:12" s="17" customFormat="1" ht="63.75">
      <c r="A211" s="52" t="s">
        <v>78</v>
      </c>
      <c r="B211" s="51" t="s">
        <v>214</v>
      </c>
      <c r="C211" s="52" t="s">
        <v>359</v>
      </c>
      <c r="D211" s="52" t="s">
        <v>472</v>
      </c>
      <c r="E211" s="52" t="s">
        <v>603</v>
      </c>
      <c r="F211" s="52"/>
      <c r="G211" s="57">
        <f aca="true" t="shared" si="33" ref="G211:I212">G212</f>
        <v>20</v>
      </c>
      <c r="H211" s="57">
        <f t="shared" si="33"/>
        <v>20</v>
      </c>
      <c r="I211" s="57">
        <f t="shared" si="33"/>
        <v>0</v>
      </c>
      <c r="J211" s="39"/>
      <c r="K211" s="22"/>
      <c r="L211" s="22"/>
    </row>
    <row r="212" spans="1:12" s="17" customFormat="1" ht="25.5">
      <c r="A212" s="52" t="s">
        <v>79</v>
      </c>
      <c r="B212" s="51" t="s">
        <v>318</v>
      </c>
      <c r="C212" s="52" t="s">
        <v>359</v>
      </c>
      <c r="D212" s="52" t="s">
        <v>472</v>
      </c>
      <c r="E212" s="52" t="s">
        <v>603</v>
      </c>
      <c r="F212" s="52" t="s">
        <v>223</v>
      </c>
      <c r="G212" s="57">
        <f t="shared" si="33"/>
        <v>20</v>
      </c>
      <c r="H212" s="57">
        <f t="shared" si="33"/>
        <v>20</v>
      </c>
      <c r="I212" s="57">
        <f t="shared" si="33"/>
        <v>0</v>
      </c>
      <c r="J212" s="39"/>
      <c r="K212" s="22"/>
      <c r="L212" s="22"/>
    </row>
    <row r="213" spans="1:12" s="17" customFormat="1" ht="25.5">
      <c r="A213" s="52" t="s">
        <v>242</v>
      </c>
      <c r="B213" s="51" t="s">
        <v>319</v>
      </c>
      <c r="C213" s="52" t="s">
        <v>359</v>
      </c>
      <c r="D213" s="52" t="s">
        <v>472</v>
      </c>
      <c r="E213" s="52" t="s">
        <v>603</v>
      </c>
      <c r="F213" s="52" t="s">
        <v>216</v>
      </c>
      <c r="G213" s="57">
        <v>20</v>
      </c>
      <c r="H213" s="57">
        <v>20</v>
      </c>
      <c r="I213" s="57">
        <v>0</v>
      </c>
      <c r="J213" s="39"/>
      <c r="K213" s="22"/>
      <c r="L213" s="22"/>
    </row>
    <row r="214" spans="1:12" s="17" customFormat="1" ht="12.75">
      <c r="A214" s="52" t="s">
        <v>243</v>
      </c>
      <c r="B214" s="67" t="s">
        <v>435</v>
      </c>
      <c r="C214" s="62" t="s">
        <v>359</v>
      </c>
      <c r="D214" s="62" t="s">
        <v>454</v>
      </c>
      <c r="E214" s="62" t="s">
        <v>334</v>
      </c>
      <c r="F214" s="62" t="s">
        <v>334</v>
      </c>
      <c r="G214" s="71">
        <f>G223+G233+G215</f>
        <v>10826.8</v>
      </c>
      <c r="H214" s="71">
        <f>H223+H233+H215</f>
        <v>10786.8</v>
      </c>
      <c r="I214" s="71">
        <f>I223+I233+I215</f>
        <v>10786.8</v>
      </c>
      <c r="J214" s="39"/>
      <c r="K214" s="22"/>
      <c r="L214" s="22"/>
    </row>
    <row r="215" spans="1:12" s="17" customFormat="1" ht="12.75">
      <c r="A215" s="52" t="s">
        <v>244</v>
      </c>
      <c r="B215" s="69" t="s">
        <v>212</v>
      </c>
      <c r="C215" s="52" t="s">
        <v>359</v>
      </c>
      <c r="D215" s="70" t="s">
        <v>210</v>
      </c>
      <c r="E215" s="70"/>
      <c r="F215" s="70"/>
      <c r="G215" s="63">
        <f aca="true" t="shared" si="34" ref="G215:I217">G216</f>
        <v>1445</v>
      </c>
      <c r="H215" s="63">
        <f t="shared" si="34"/>
        <v>1445</v>
      </c>
      <c r="I215" s="63">
        <f t="shared" si="34"/>
        <v>1445</v>
      </c>
      <c r="J215" s="39"/>
      <c r="K215" s="22"/>
      <c r="L215" s="22"/>
    </row>
    <row r="216" spans="1:12" s="17" customFormat="1" ht="38.25">
      <c r="A216" s="52" t="s">
        <v>245</v>
      </c>
      <c r="B216" s="56" t="s">
        <v>503</v>
      </c>
      <c r="C216" s="52" t="s">
        <v>359</v>
      </c>
      <c r="D216" s="52" t="s">
        <v>210</v>
      </c>
      <c r="E216" s="52" t="s">
        <v>604</v>
      </c>
      <c r="F216" s="52"/>
      <c r="G216" s="53">
        <f t="shared" si="34"/>
        <v>1445</v>
      </c>
      <c r="H216" s="53">
        <f t="shared" si="34"/>
        <v>1445</v>
      </c>
      <c r="I216" s="53">
        <f t="shared" si="34"/>
        <v>1445</v>
      </c>
      <c r="J216" s="39"/>
      <c r="K216" s="22"/>
      <c r="L216" s="22"/>
    </row>
    <row r="217" spans="1:12" s="17" customFormat="1" ht="25.5">
      <c r="A217" s="52" t="s">
        <v>1106</v>
      </c>
      <c r="B217" s="56" t="s">
        <v>475</v>
      </c>
      <c r="C217" s="52" t="s">
        <v>359</v>
      </c>
      <c r="D217" s="52" t="s">
        <v>210</v>
      </c>
      <c r="E217" s="52" t="s">
        <v>691</v>
      </c>
      <c r="F217" s="52"/>
      <c r="G217" s="53">
        <f t="shared" si="34"/>
        <v>1445</v>
      </c>
      <c r="H217" s="53">
        <f t="shared" si="34"/>
        <v>1445</v>
      </c>
      <c r="I217" s="53">
        <f t="shared" si="34"/>
        <v>1445</v>
      </c>
      <c r="J217" s="39"/>
      <c r="K217" s="22"/>
      <c r="L217" s="22"/>
    </row>
    <row r="218" spans="1:12" s="18" customFormat="1" ht="83.25" customHeight="1">
      <c r="A218" s="52" t="s">
        <v>1107</v>
      </c>
      <c r="B218" s="58" t="s">
        <v>1155</v>
      </c>
      <c r="C218" s="52" t="s">
        <v>359</v>
      </c>
      <c r="D218" s="52" t="s">
        <v>210</v>
      </c>
      <c r="E218" s="52" t="s">
        <v>692</v>
      </c>
      <c r="F218" s="52"/>
      <c r="G218" s="53">
        <f>G219+G221</f>
        <v>1445</v>
      </c>
      <c r="H218" s="53">
        <f>H219+H221</f>
        <v>1445</v>
      </c>
      <c r="I218" s="53">
        <f>I219+I221</f>
        <v>1445</v>
      </c>
      <c r="J218" s="45"/>
      <c r="K218" s="29"/>
      <c r="L218" s="29"/>
    </row>
    <row r="219" spans="1:12" s="16" customFormat="1" ht="51">
      <c r="A219" s="52" t="s">
        <v>1108</v>
      </c>
      <c r="B219" s="56" t="s">
        <v>365</v>
      </c>
      <c r="C219" s="52" t="s">
        <v>359</v>
      </c>
      <c r="D219" s="52" t="s">
        <v>210</v>
      </c>
      <c r="E219" s="52" t="s">
        <v>692</v>
      </c>
      <c r="F219" s="52" t="s">
        <v>362</v>
      </c>
      <c r="G219" s="53">
        <f>G220</f>
        <v>1250.8</v>
      </c>
      <c r="H219" s="53">
        <f>H220</f>
        <v>1250.8</v>
      </c>
      <c r="I219" s="53">
        <f>I220</f>
        <v>1250.8</v>
      </c>
      <c r="J219" s="38"/>
      <c r="K219" s="28"/>
      <c r="L219" s="28"/>
    </row>
    <row r="220" spans="1:12" s="17" customFormat="1" ht="25.5">
      <c r="A220" s="52" t="s">
        <v>1109</v>
      </c>
      <c r="B220" s="56" t="s">
        <v>535</v>
      </c>
      <c r="C220" s="52" t="s">
        <v>359</v>
      </c>
      <c r="D220" s="52" t="s">
        <v>210</v>
      </c>
      <c r="E220" s="52" t="s">
        <v>692</v>
      </c>
      <c r="F220" s="52" t="s">
        <v>363</v>
      </c>
      <c r="G220" s="53">
        <v>1250.8</v>
      </c>
      <c r="H220" s="53">
        <v>1250.8</v>
      </c>
      <c r="I220" s="53">
        <v>1250.8</v>
      </c>
      <c r="J220" s="39"/>
      <c r="K220" s="22"/>
      <c r="L220" s="22"/>
    </row>
    <row r="221" spans="1:12" s="17" customFormat="1" ht="25.5">
      <c r="A221" s="52" t="s">
        <v>1110</v>
      </c>
      <c r="B221" s="51" t="s">
        <v>318</v>
      </c>
      <c r="C221" s="52" t="s">
        <v>359</v>
      </c>
      <c r="D221" s="52" t="s">
        <v>210</v>
      </c>
      <c r="E221" s="52" t="s">
        <v>692</v>
      </c>
      <c r="F221" s="52" t="s">
        <v>223</v>
      </c>
      <c r="G221" s="53">
        <f>G222</f>
        <v>194.2</v>
      </c>
      <c r="H221" s="53">
        <f>H222</f>
        <v>194.2</v>
      </c>
      <c r="I221" s="53">
        <f>I222</f>
        <v>194.2</v>
      </c>
      <c r="J221" s="39"/>
      <c r="K221" s="22"/>
      <c r="L221" s="22"/>
    </row>
    <row r="222" spans="1:12" s="17" customFormat="1" ht="25.5">
      <c r="A222" s="52" t="s">
        <v>1111</v>
      </c>
      <c r="B222" s="51" t="s">
        <v>319</v>
      </c>
      <c r="C222" s="52" t="s">
        <v>359</v>
      </c>
      <c r="D222" s="52" t="s">
        <v>210</v>
      </c>
      <c r="E222" s="52" t="s">
        <v>692</v>
      </c>
      <c r="F222" s="52" t="s">
        <v>216</v>
      </c>
      <c r="G222" s="53">
        <v>194.2</v>
      </c>
      <c r="H222" s="53">
        <v>194.2</v>
      </c>
      <c r="I222" s="53">
        <v>194.2</v>
      </c>
      <c r="J222" s="39"/>
      <c r="K222" s="22"/>
      <c r="L222" s="22"/>
    </row>
    <row r="223" spans="1:12" s="17" customFormat="1" ht="12.75">
      <c r="A223" s="52" t="s">
        <v>1112</v>
      </c>
      <c r="B223" s="69" t="s">
        <v>436</v>
      </c>
      <c r="C223" s="70" t="s">
        <v>359</v>
      </c>
      <c r="D223" s="70" t="s">
        <v>455</v>
      </c>
      <c r="E223" s="70" t="s">
        <v>334</v>
      </c>
      <c r="F223" s="70" t="s">
        <v>334</v>
      </c>
      <c r="G223" s="76">
        <f>G224</f>
        <v>8509.699999999999</v>
      </c>
      <c r="H223" s="76">
        <f>H224</f>
        <v>8509.699999999999</v>
      </c>
      <c r="I223" s="76">
        <f>I224</f>
        <v>8509.699999999999</v>
      </c>
      <c r="J223" s="39"/>
      <c r="K223" s="22"/>
      <c r="L223" s="22"/>
    </row>
    <row r="224" spans="1:12" s="17" customFormat="1" ht="12.75">
      <c r="A224" s="52" t="s">
        <v>80</v>
      </c>
      <c r="B224" s="54" t="s">
        <v>853</v>
      </c>
      <c r="C224" s="52" t="s">
        <v>359</v>
      </c>
      <c r="D224" s="52" t="s">
        <v>455</v>
      </c>
      <c r="E224" s="52" t="s">
        <v>606</v>
      </c>
      <c r="F224" s="52"/>
      <c r="G224" s="57">
        <f>G225+G229</f>
        <v>8509.699999999999</v>
      </c>
      <c r="H224" s="57">
        <f>H225+H229</f>
        <v>8509.699999999999</v>
      </c>
      <c r="I224" s="57">
        <f>I225+I229</f>
        <v>8509.699999999999</v>
      </c>
      <c r="J224" s="39"/>
      <c r="K224" s="22"/>
      <c r="L224" s="22"/>
    </row>
    <row r="225" spans="1:12" s="17" customFormat="1" ht="12.75">
      <c r="A225" s="52" t="s">
        <v>81</v>
      </c>
      <c r="B225" s="54" t="s">
        <v>854</v>
      </c>
      <c r="C225" s="52" t="s">
        <v>359</v>
      </c>
      <c r="D225" s="52" t="s">
        <v>455</v>
      </c>
      <c r="E225" s="52" t="s">
        <v>607</v>
      </c>
      <c r="F225" s="52"/>
      <c r="G225" s="57">
        <f>G226</f>
        <v>8424.4</v>
      </c>
      <c r="H225" s="57">
        <f aca="true" t="shared" si="35" ref="H225:I227">H226</f>
        <v>8424.4</v>
      </c>
      <c r="I225" s="57">
        <f t="shared" si="35"/>
        <v>8424.4</v>
      </c>
      <c r="J225" s="39"/>
      <c r="K225" s="22"/>
      <c r="L225" s="22"/>
    </row>
    <row r="226" spans="1:12" s="17" customFormat="1" ht="89.25">
      <c r="A226" s="52" t="s">
        <v>82</v>
      </c>
      <c r="B226" s="51" t="s">
        <v>872</v>
      </c>
      <c r="C226" s="52" t="s">
        <v>359</v>
      </c>
      <c r="D226" s="52" t="s">
        <v>455</v>
      </c>
      <c r="E226" s="52" t="s">
        <v>608</v>
      </c>
      <c r="F226" s="52"/>
      <c r="G226" s="57">
        <f>G227</f>
        <v>8424.4</v>
      </c>
      <c r="H226" s="57">
        <f t="shared" si="35"/>
        <v>8424.4</v>
      </c>
      <c r="I226" s="57">
        <f t="shared" si="35"/>
        <v>8424.4</v>
      </c>
      <c r="J226" s="39"/>
      <c r="K226" s="22"/>
      <c r="L226" s="22"/>
    </row>
    <row r="227" spans="1:12" s="17" customFormat="1" ht="12.75">
      <c r="A227" s="52" t="s">
        <v>83</v>
      </c>
      <c r="B227" s="54" t="s">
        <v>384</v>
      </c>
      <c r="C227" s="52" t="s">
        <v>359</v>
      </c>
      <c r="D227" s="52" t="s">
        <v>455</v>
      </c>
      <c r="E227" s="52" t="s">
        <v>608</v>
      </c>
      <c r="F227" s="52" t="s">
        <v>387</v>
      </c>
      <c r="G227" s="57">
        <f>G228</f>
        <v>8424.4</v>
      </c>
      <c r="H227" s="57">
        <f t="shared" si="35"/>
        <v>8424.4</v>
      </c>
      <c r="I227" s="57">
        <f t="shared" si="35"/>
        <v>8424.4</v>
      </c>
      <c r="J227" s="39"/>
      <c r="K227" s="22"/>
      <c r="L227" s="22"/>
    </row>
    <row r="228" spans="1:12" s="17" customFormat="1" ht="38.25">
      <c r="A228" s="52" t="s">
        <v>84</v>
      </c>
      <c r="B228" s="54" t="s">
        <v>215</v>
      </c>
      <c r="C228" s="52" t="s">
        <v>359</v>
      </c>
      <c r="D228" s="52" t="s">
        <v>455</v>
      </c>
      <c r="E228" s="52" t="s">
        <v>608</v>
      </c>
      <c r="F228" s="52" t="s">
        <v>456</v>
      </c>
      <c r="G228" s="57">
        <v>8424.4</v>
      </c>
      <c r="H228" s="57">
        <v>8424.4</v>
      </c>
      <c r="I228" s="57">
        <v>8424.4</v>
      </c>
      <c r="J228" s="39"/>
      <c r="K228" s="22"/>
      <c r="L228" s="22"/>
    </row>
    <row r="229" spans="1:12" s="17" customFormat="1" ht="12.75">
      <c r="A229" s="52" t="s">
        <v>201</v>
      </c>
      <c r="B229" s="54" t="s">
        <v>843</v>
      </c>
      <c r="C229" s="52" t="s">
        <v>359</v>
      </c>
      <c r="D229" s="52" t="s">
        <v>455</v>
      </c>
      <c r="E229" s="52" t="s">
        <v>609</v>
      </c>
      <c r="F229" s="52"/>
      <c r="G229" s="57">
        <f>G230</f>
        <v>85.3</v>
      </c>
      <c r="H229" s="57">
        <f aca="true" t="shared" si="36" ref="H229:I231">H230</f>
        <v>85.3</v>
      </c>
      <c r="I229" s="57">
        <f t="shared" si="36"/>
        <v>85.3</v>
      </c>
      <c r="J229" s="39"/>
      <c r="K229" s="22"/>
      <c r="L229" s="22"/>
    </row>
    <row r="230" spans="1:12" s="18" customFormat="1" ht="51">
      <c r="A230" s="52" t="s">
        <v>202</v>
      </c>
      <c r="B230" s="51" t="s">
        <v>871</v>
      </c>
      <c r="C230" s="52" t="s">
        <v>359</v>
      </c>
      <c r="D230" s="52" t="s">
        <v>455</v>
      </c>
      <c r="E230" s="52" t="s">
        <v>610</v>
      </c>
      <c r="F230" s="52"/>
      <c r="G230" s="57">
        <f>G231</f>
        <v>85.3</v>
      </c>
      <c r="H230" s="57">
        <f t="shared" si="36"/>
        <v>85.3</v>
      </c>
      <c r="I230" s="57">
        <f t="shared" si="36"/>
        <v>85.3</v>
      </c>
      <c r="J230" s="40"/>
      <c r="K230" s="29"/>
      <c r="L230" s="29"/>
    </row>
    <row r="231" spans="1:12" s="16" customFormat="1" ht="25.5">
      <c r="A231" s="52" t="s">
        <v>203</v>
      </c>
      <c r="B231" s="51" t="s">
        <v>318</v>
      </c>
      <c r="C231" s="52" t="s">
        <v>359</v>
      </c>
      <c r="D231" s="52" t="s">
        <v>455</v>
      </c>
      <c r="E231" s="52" t="s">
        <v>610</v>
      </c>
      <c r="F231" s="52" t="s">
        <v>223</v>
      </c>
      <c r="G231" s="57">
        <f>G232</f>
        <v>85.3</v>
      </c>
      <c r="H231" s="57">
        <f t="shared" si="36"/>
        <v>85.3</v>
      </c>
      <c r="I231" s="57">
        <f t="shared" si="36"/>
        <v>85.3</v>
      </c>
      <c r="J231" s="38"/>
      <c r="K231" s="28"/>
      <c r="L231" s="28"/>
    </row>
    <row r="232" spans="1:12" s="17" customFormat="1" ht="25.5">
      <c r="A232" s="52" t="s">
        <v>204</v>
      </c>
      <c r="B232" s="51" t="s">
        <v>319</v>
      </c>
      <c r="C232" s="52" t="s">
        <v>359</v>
      </c>
      <c r="D232" s="52" t="s">
        <v>455</v>
      </c>
      <c r="E232" s="52" t="s">
        <v>610</v>
      </c>
      <c r="F232" s="52" t="s">
        <v>216</v>
      </c>
      <c r="G232" s="57">
        <v>85.3</v>
      </c>
      <c r="H232" s="57">
        <v>85.3</v>
      </c>
      <c r="I232" s="57">
        <v>85.3</v>
      </c>
      <c r="J232" s="39"/>
      <c r="K232" s="22"/>
      <c r="L232" s="22"/>
    </row>
    <row r="233" spans="1:12" s="17" customFormat="1" ht="12.75">
      <c r="A233" s="52" t="s">
        <v>937</v>
      </c>
      <c r="B233" s="69" t="s">
        <v>457</v>
      </c>
      <c r="C233" s="70" t="s">
        <v>359</v>
      </c>
      <c r="D233" s="70" t="s">
        <v>458</v>
      </c>
      <c r="E233" s="75"/>
      <c r="F233" s="70"/>
      <c r="G233" s="76">
        <f>G234+G248+G253</f>
        <v>872.1</v>
      </c>
      <c r="H233" s="76">
        <f>H234+H248+H253</f>
        <v>832.1</v>
      </c>
      <c r="I233" s="76">
        <f>I234+I248+I253</f>
        <v>832.1</v>
      </c>
      <c r="J233" s="39"/>
      <c r="K233" s="22"/>
      <c r="L233" s="22"/>
    </row>
    <row r="234" spans="1:12" s="17" customFormat="1" ht="25.5">
      <c r="A234" s="52" t="s">
        <v>938</v>
      </c>
      <c r="B234" s="51" t="s">
        <v>852</v>
      </c>
      <c r="C234" s="52" t="s">
        <v>359</v>
      </c>
      <c r="D234" s="52" t="s">
        <v>458</v>
      </c>
      <c r="E234" s="52" t="s">
        <v>611</v>
      </c>
      <c r="F234" s="52"/>
      <c r="G234" s="57">
        <f>G235</f>
        <v>200</v>
      </c>
      <c r="H234" s="57">
        <f>H235</f>
        <v>200</v>
      </c>
      <c r="I234" s="57">
        <f>I235</f>
        <v>200</v>
      </c>
      <c r="J234" s="39"/>
      <c r="K234" s="22"/>
      <c r="L234" s="22"/>
    </row>
    <row r="235" spans="1:12" s="17" customFormat="1" ht="25.5">
      <c r="A235" s="52" t="s">
        <v>939</v>
      </c>
      <c r="B235" s="51" t="s">
        <v>473</v>
      </c>
      <c r="C235" s="52" t="s">
        <v>359</v>
      </c>
      <c r="D235" s="52" t="s">
        <v>458</v>
      </c>
      <c r="E235" s="52" t="s">
        <v>612</v>
      </c>
      <c r="F235" s="52"/>
      <c r="G235" s="57">
        <f>G236+G239+G242+G245</f>
        <v>200</v>
      </c>
      <c r="H235" s="57">
        <f>H236+H239+H242+H245</f>
        <v>200</v>
      </c>
      <c r="I235" s="57">
        <f>I236+I239+I242+I245</f>
        <v>200</v>
      </c>
      <c r="J235" s="39"/>
      <c r="K235" s="22"/>
      <c r="L235" s="22"/>
    </row>
    <row r="236" spans="1:12" s="17" customFormat="1" ht="102">
      <c r="A236" s="52" t="s">
        <v>940</v>
      </c>
      <c r="B236" s="51" t="s">
        <v>474</v>
      </c>
      <c r="C236" s="52" t="s">
        <v>359</v>
      </c>
      <c r="D236" s="52" t="s">
        <v>458</v>
      </c>
      <c r="E236" s="52" t="s">
        <v>613</v>
      </c>
      <c r="F236" s="52"/>
      <c r="G236" s="57">
        <f aca="true" t="shared" si="37" ref="G236:I237">G237</f>
        <v>70</v>
      </c>
      <c r="H236" s="57">
        <f t="shared" si="37"/>
        <v>70</v>
      </c>
      <c r="I236" s="57">
        <f t="shared" si="37"/>
        <v>70</v>
      </c>
      <c r="J236" s="39"/>
      <c r="K236" s="22"/>
      <c r="L236" s="22"/>
    </row>
    <row r="237" spans="1:12" s="16" customFormat="1" ht="12.75">
      <c r="A237" s="52" t="s">
        <v>941</v>
      </c>
      <c r="B237" s="56" t="s">
        <v>384</v>
      </c>
      <c r="C237" s="52" t="s">
        <v>359</v>
      </c>
      <c r="D237" s="52" t="s">
        <v>458</v>
      </c>
      <c r="E237" s="52" t="s">
        <v>613</v>
      </c>
      <c r="F237" s="52" t="s">
        <v>387</v>
      </c>
      <c r="G237" s="57">
        <f t="shared" si="37"/>
        <v>70</v>
      </c>
      <c r="H237" s="57">
        <f t="shared" si="37"/>
        <v>70</v>
      </c>
      <c r="I237" s="57">
        <f t="shared" si="37"/>
        <v>70</v>
      </c>
      <c r="J237" s="38"/>
      <c r="K237" s="28"/>
      <c r="L237" s="28"/>
    </row>
    <row r="238" spans="1:12" s="17" customFormat="1" ht="38.25">
      <c r="A238" s="52" t="s">
        <v>942</v>
      </c>
      <c r="B238" s="54" t="s">
        <v>215</v>
      </c>
      <c r="C238" s="52" t="s">
        <v>359</v>
      </c>
      <c r="D238" s="52" t="s">
        <v>458</v>
      </c>
      <c r="E238" s="52" t="s">
        <v>613</v>
      </c>
      <c r="F238" s="52" t="s">
        <v>456</v>
      </c>
      <c r="G238" s="57">
        <v>70</v>
      </c>
      <c r="H238" s="57">
        <v>70</v>
      </c>
      <c r="I238" s="57">
        <v>70</v>
      </c>
      <c r="J238" s="39"/>
      <c r="K238" s="22"/>
      <c r="L238" s="22"/>
    </row>
    <row r="239" spans="1:12" s="17" customFormat="1" ht="76.5">
      <c r="A239" s="52" t="s">
        <v>943</v>
      </c>
      <c r="B239" s="51" t="s">
        <v>367</v>
      </c>
      <c r="C239" s="52" t="s">
        <v>359</v>
      </c>
      <c r="D239" s="52" t="s">
        <v>458</v>
      </c>
      <c r="E239" s="52" t="s">
        <v>614</v>
      </c>
      <c r="F239" s="52"/>
      <c r="G239" s="57">
        <f aca="true" t="shared" si="38" ref="G239:I240">G240</f>
        <v>70</v>
      </c>
      <c r="H239" s="57">
        <f t="shared" si="38"/>
        <v>70</v>
      </c>
      <c r="I239" s="57">
        <f t="shared" si="38"/>
        <v>70</v>
      </c>
      <c r="J239" s="39"/>
      <c r="K239" s="22"/>
      <c r="L239" s="22"/>
    </row>
    <row r="240" spans="1:12" s="17" customFormat="1" ht="12.75">
      <c r="A240" s="52" t="s">
        <v>944</v>
      </c>
      <c r="B240" s="56" t="s">
        <v>384</v>
      </c>
      <c r="C240" s="52" t="s">
        <v>359</v>
      </c>
      <c r="D240" s="52" t="s">
        <v>458</v>
      </c>
      <c r="E240" s="52" t="s">
        <v>614</v>
      </c>
      <c r="F240" s="52" t="s">
        <v>387</v>
      </c>
      <c r="G240" s="57">
        <f t="shared" si="38"/>
        <v>70</v>
      </c>
      <c r="H240" s="57">
        <f t="shared" si="38"/>
        <v>70</v>
      </c>
      <c r="I240" s="57">
        <f t="shared" si="38"/>
        <v>70</v>
      </c>
      <c r="J240" s="39"/>
      <c r="K240" s="22"/>
      <c r="L240" s="22"/>
    </row>
    <row r="241" spans="1:12" s="17" customFormat="1" ht="38.25">
      <c r="A241" s="52" t="s">
        <v>246</v>
      </c>
      <c r="B241" s="54" t="s">
        <v>215</v>
      </c>
      <c r="C241" s="52" t="s">
        <v>359</v>
      </c>
      <c r="D241" s="52" t="s">
        <v>458</v>
      </c>
      <c r="E241" s="52" t="s">
        <v>614</v>
      </c>
      <c r="F241" s="52" t="s">
        <v>456</v>
      </c>
      <c r="G241" s="57">
        <v>70</v>
      </c>
      <c r="H241" s="57">
        <v>70</v>
      </c>
      <c r="I241" s="57">
        <v>70</v>
      </c>
      <c r="J241" s="39"/>
      <c r="K241" s="22"/>
      <c r="L241" s="22"/>
    </row>
    <row r="242" spans="1:12" s="17" customFormat="1" ht="114.75">
      <c r="A242" s="52" t="s">
        <v>247</v>
      </c>
      <c r="B242" s="51" t="s">
        <v>1129</v>
      </c>
      <c r="C242" s="52" t="s">
        <v>359</v>
      </c>
      <c r="D242" s="52" t="s">
        <v>458</v>
      </c>
      <c r="E242" s="52" t="s">
        <v>615</v>
      </c>
      <c r="F242" s="52"/>
      <c r="G242" s="57">
        <f aca="true" t="shared" si="39" ref="G242:I243">G243</f>
        <v>20</v>
      </c>
      <c r="H242" s="57">
        <f t="shared" si="39"/>
        <v>20</v>
      </c>
      <c r="I242" s="57">
        <f t="shared" si="39"/>
        <v>20</v>
      </c>
      <c r="J242" s="39"/>
      <c r="K242" s="22"/>
      <c r="L242" s="22"/>
    </row>
    <row r="243" spans="1:12" s="17" customFormat="1" ht="25.5">
      <c r="A243" s="52" t="s">
        <v>91</v>
      </c>
      <c r="B243" s="51" t="s">
        <v>318</v>
      </c>
      <c r="C243" s="52" t="s">
        <v>359</v>
      </c>
      <c r="D243" s="52" t="s">
        <v>458</v>
      </c>
      <c r="E243" s="52" t="s">
        <v>615</v>
      </c>
      <c r="F243" s="52" t="s">
        <v>223</v>
      </c>
      <c r="G243" s="57">
        <f t="shared" si="39"/>
        <v>20</v>
      </c>
      <c r="H243" s="57">
        <f t="shared" si="39"/>
        <v>20</v>
      </c>
      <c r="I243" s="57">
        <f t="shared" si="39"/>
        <v>20</v>
      </c>
      <c r="J243" s="39"/>
      <c r="K243" s="22"/>
      <c r="L243" s="22"/>
    </row>
    <row r="244" spans="1:12" s="17" customFormat="1" ht="25.5">
      <c r="A244" s="52" t="s">
        <v>92</v>
      </c>
      <c r="B244" s="51" t="s">
        <v>319</v>
      </c>
      <c r="C244" s="52" t="s">
        <v>359</v>
      </c>
      <c r="D244" s="52" t="s">
        <v>458</v>
      </c>
      <c r="E244" s="52" t="s">
        <v>615</v>
      </c>
      <c r="F244" s="52" t="s">
        <v>216</v>
      </c>
      <c r="G244" s="57">
        <v>20</v>
      </c>
      <c r="H244" s="57">
        <v>20</v>
      </c>
      <c r="I244" s="57">
        <v>20</v>
      </c>
      <c r="J244" s="39"/>
      <c r="K244" s="22"/>
      <c r="L244" s="22"/>
    </row>
    <row r="245" spans="1:12" s="17" customFormat="1" ht="89.25">
      <c r="A245" s="52" t="s">
        <v>746</v>
      </c>
      <c r="B245" s="51" t="s">
        <v>1156</v>
      </c>
      <c r="C245" s="52" t="s">
        <v>359</v>
      </c>
      <c r="D245" s="52" t="s">
        <v>458</v>
      </c>
      <c r="E245" s="52" t="s">
        <v>616</v>
      </c>
      <c r="F245" s="52"/>
      <c r="G245" s="57">
        <f aca="true" t="shared" si="40" ref="G245:I246">G246</f>
        <v>40</v>
      </c>
      <c r="H245" s="57">
        <f t="shared" si="40"/>
        <v>40</v>
      </c>
      <c r="I245" s="57">
        <f t="shared" si="40"/>
        <v>40</v>
      </c>
      <c r="J245" s="39"/>
      <c r="K245" s="22"/>
      <c r="L245" s="22"/>
    </row>
    <row r="246" spans="1:12" s="17" customFormat="1" ht="12.75">
      <c r="A246" s="52" t="s">
        <v>216</v>
      </c>
      <c r="B246" s="51" t="s">
        <v>384</v>
      </c>
      <c r="C246" s="52" t="s">
        <v>359</v>
      </c>
      <c r="D246" s="52" t="s">
        <v>458</v>
      </c>
      <c r="E246" s="52" t="s">
        <v>616</v>
      </c>
      <c r="F246" s="52" t="s">
        <v>387</v>
      </c>
      <c r="G246" s="57">
        <f t="shared" si="40"/>
        <v>40</v>
      </c>
      <c r="H246" s="57">
        <f t="shared" si="40"/>
        <v>40</v>
      </c>
      <c r="I246" s="57">
        <f t="shared" si="40"/>
        <v>40</v>
      </c>
      <c r="J246" s="39"/>
      <c r="K246" s="22"/>
      <c r="L246" s="22"/>
    </row>
    <row r="247" spans="1:12" s="17" customFormat="1" ht="38.25">
      <c r="A247" s="52" t="s">
        <v>747</v>
      </c>
      <c r="B247" s="51" t="s">
        <v>215</v>
      </c>
      <c r="C247" s="52" t="s">
        <v>359</v>
      </c>
      <c r="D247" s="52" t="s">
        <v>458</v>
      </c>
      <c r="E247" s="52" t="s">
        <v>616</v>
      </c>
      <c r="F247" s="52" t="s">
        <v>456</v>
      </c>
      <c r="G247" s="57">
        <v>40</v>
      </c>
      <c r="H247" s="57">
        <v>40</v>
      </c>
      <c r="I247" s="57">
        <v>40</v>
      </c>
      <c r="J247" s="39"/>
      <c r="K247" s="22"/>
      <c r="L247" s="22"/>
    </row>
    <row r="248" spans="1:12" s="17" customFormat="1" ht="38.25">
      <c r="A248" s="52" t="s">
        <v>248</v>
      </c>
      <c r="B248" s="51" t="s">
        <v>503</v>
      </c>
      <c r="C248" s="52" t="s">
        <v>359</v>
      </c>
      <c r="D248" s="52" t="s">
        <v>458</v>
      </c>
      <c r="E248" s="52" t="s">
        <v>604</v>
      </c>
      <c r="F248" s="52"/>
      <c r="G248" s="57">
        <f aca="true" t="shared" si="41" ref="G248:I249">G249</f>
        <v>632.1</v>
      </c>
      <c r="H248" s="57">
        <f t="shared" si="41"/>
        <v>632.1</v>
      </c>
      <c r="I248" s="57">
        <f t="shared" si="41"/>
        <v>632.1</v>
      </c>
      <c r="J248" s="39"/>
      <c r="K248" s="22"/>
      <c r="L248" s="22"/>
    </row>
    <row r="249" spans="1:12" s="17" customFormat="1" ht="12.75">
      <c r="A249" s="52" t="s">
        <v>249</v>
      </c>
      <c r="B249" s="54" t="s">
        <v>507</v>
      </c>
      <c r="C249" s="52" t="s">
        <v>359</v>
      </c>
      <c r="D249" s="52" t="s">
        <v>458</v>
      </c>
      <c r="E249" s="52" t="s">
        <v>605</v>
      </c>
      <c r="F249" s="52"/>
      <c r="G249" s="57">
        <f t="shared" si="41"/>
        <v>632.1</v>
      </c>
      <c r="H249" s="57">
        <f t="shared" si="41"/>
        <v>632.1</v>
      </c>
      <c r="I249" s="57">
        <f t="shared" si="41"/>
        <v>632.1</v>
      </c>
      <c r="J249" s="39"/>
      <c r="K249" s="22"/>
      <c r="L249" s="22"/>
    </row>
    <row r="250" spans="1:12" s="17" customFormat="1" ht="102">
      <c r="A250" s="52" t="s">
        <v>93</v>
      </c>
      <c r="B250" s="51" t="s">
        <v>1157</v>
      </c>
      <c r="C250" s="52" t="s">
        <v>359</v>
      </c>
      <c r="D250" s="52" t="s">
        <v>458</v>
      </c>
      <c r="E250" s="52" t="s">
        <v>617</v>
      </c>
      <c r="F250" s="52"/>
      <c r="G250" s="57">
        <f aca="true" t="shared" si="42" ref="G250:I251">G251</f>
        <v>632.1</v>
      </c>
      <c r="H250" s="57">
        <f t="shared" si="42"/>
        <v>632.1</v>
      </c>
      <c r="I250" s="57">
        <f t="shared" si="42"/>
        <v>632.1</v>
      </c>
      <c r="J250" s="39"/>
      <c r="K250" s="22"/>
      <c r="L250" s="22"/>
    </row>
    <row r="251" spans="1:12" s="17" customFormat="1" ht="25.5">
      <c r="A251" s="52" t="s">
        <v>94</v>
      </c>
      <c r="B251" s="51" t="s">
        <v>318</v>
      </c>
      <c r="C251" s="52" t="s">
        <v>359</v>
      </c>
      <c r="D251" s="52" t="s">
        <v>458</v>
      </c>
      <c r="E251" s="52" t="s">
        <v>617</v>
      </c>
      <c r="F251" s="52" t="s">
        <v>223</v>
      </c>
      <c r="G251" s="57">
        <f t="shared" si="42"/>
        <v>632.1</v>
      </c>
      <c r="H251" s="57">
        <f t="shared" si="42"/>
        <v>632.1</v>
      </c>
      <c r="I251" s="57">
        <f t="shared" si="42"/>
        <v>632.1</v>
      </c>
      <c r="J251" s="39"/>
      <c r="K251" s="22"/>
      <c r="L251" s="22"/>
    </row>
    <row r="252" spans="1:12" s="17" customFormat="1" ht="25.5">
      <c r="A252" s="52" t="s">
        <v>95</v>
      </c>
      <c r="B252" s="51" t="s">
        <v>319</v>
      </c>
      <c r="C252" s="52" t="s">
        <v>359</v>
      </c>
      <c r="D252" s="52" t="s">
        <v>458</v>
      </c>
      <c r="E252" s="52" t="s">
        <v>617</v>
      </c>
      <c r="F252" s="52" t="s">
        <v>216</v>
      </c>
      <c r="G252" s="57">
        <v>632.1</v>
      </c>
      <c r="H252" s="57">
        <v>632.1</v>
      </c>
      <c r="I252" s="57">
        <v>632.1</v>
      </c>
      <c r="J252" s="39"/>
      <c r="K252" s="22"/>
      <c r="L252" s="22"/>
    </row>
    <row r="253" spans="1:12" s="17" customFormat="1" ht="38.25">
      <c r="A253" s="52" t="s">
        <v>748</v>
      </c>
      <c r="B253" s="51" t="s">
        <v>506</v>
      </c>
      <c r="C253" s="52" t="s">
        <v>359</v>
      </c>
      <c r="D253" s="52" t="s">
        <v>458</v>
      </c>
      <c r="E253" s="52" t="s">
        <v>578</v>
      </c>
      <c r="F253" s="52"/>
      <c r="G253" s="57">
        <f>G254</f>
        <v>40</v>
      </c>
      <c r="H253" s="57">
        <f>H254</f>
        <v>0</v>
      </c>
      <c r="I253" s="57">
        <f>I254</f>
        <v>0</v>
      </c>
      <c r="J253" s="39"/>
      <c r="K253" s="22"/>
      <c r="L253" s="22"/>
    </row>
    <row r="254" spans="1:12" s="17" customFormat="1" ht="25.5">
      <c r="A254" s="52" t="s">
        <v>749</v>
      </c>
      <c r="B254" s="51" t="s">
        <v>85</v>
      </c>
      <c r="C254" s="52" t="s">
        <v>359</v>
      </c>
      <c r="D254" s="52" t="s">
        <v>458</v>
      </c>
      <c r="E254" s="52" t="s">
        <v>618</v>
      </c>
      <c r="F254" s="52"/>
      <c r="G254" s="57">
        <f>G255+G258</f>
        <v>40</v>
      </c>
      <c r="H254" s="57">
        <f>H255+H258</f>
        <v>0</v>
      </c>
      <c r="I254" s="57">
        <f>I255+I258</f>
        <v>0</v>
      </c>
      <c r="J254" s="39"/>
      <c r="K254" s="22"/>
      <c r="L254" s="22"/>
    </row>
    <row r="255" spans="1:12" s="17" customFormat="1" ht="89.25">
      <c r="A255" s="52" t="s">
        <v>750</v>
      </c>
      <c r="B255" s="51" t="s">
        <v>508</v>
      </c>
      <c r="C255" s="52" t="s">
        <v>359</v>
      </c>
      <c r="D255" s="52" t="s">
        <v>458</v>
      </c>
      <c r="E255" s="52" t="s">
        <v>619</v>
      </c>
      <c r="F255" s="52"/>
      <c r="G255" s="57">
        <f aca="true" t="shared" si="43" ref="G255:I256">G256</f>
        <v>30</v>
      </c>
      <c r="H255" s="57">
        <f t="shared" si="43"/>
        <v>0</v>
      </c>
      <c r="I255" s="57">
        <f t="shared" si="43"/>
        <v>0</v>
      </c>
      <c r="J255" s="39"/>
      <c r="K255" s="22"/>
      <c r="L255" s="22"/>
    </row>
    <row r="256" spans="1:12" s="17" customFormat="1" ht="25.5">
      <c r="A256" s="52" t="s">
        <v>96</v>
      </c>
      <c r="B256" s="51" t="s">
        <v>318</v>
      </c>
      <c r="C256" s="52" t="s">
        <v>359</v>
      </c>
      <c r="D256" s="52" t="s">
        <v>458</v>
      </c>
      <c r="E256" s="52" t="s">
        <v>619</v>
      </c>
      <c r="F256" s="52" t="s">
        <v>223</v>
      </c>
      <c r="G256" s="57">
        <f t="shared" si="43"/>
        <v>30</v>
      </c>
      <c r="H256" s="57">
        <f t="shared" si="43"/>
        <v>0</v>
      </c>
      <c r="I256" s="57">
        <f t="shared" si="43"/>
        <v>0</v>
      </c>
      <c r="J256" s="39"/>
      <c r="K256" s="22"/>
      <c r="L256" s="22"/>
    </row>
    <row r="257" spans="1:12" s="17" customFormat="1" ht="25.5">
      <c r="A257" s="52" t="s">
        <v>550</v>
      </c>
      <c r="B257" s="51" t="s">
        <v>319</v>
      </c>
      <c r="C257" s="52" t="s">
        <v>359</v>
      </c>
      <c r="D257" s="52" t="s">
        <v>458</v>
      </c>
      <c r="E257" s="52" t="s">
        <v>619</v>
      </c>
      <c r="F257" s="52" t="s">
        <v>216</v>
      </c>
      <c r="G257" s="57">
        <v>30</v>
      </c>
      <c r="H257" s="57">
        <v>0</v>
      </c>
      <c r="I257" s="57">
        <v>0</v>
      </c>
      <c r="J257" s="39"/>
      <c r="K257" s="22"/>
      <c r="L257" s="22"/>
    </row>
    <row r="258" spans="1:12" s="17" customFormat="1" ht="76.5">
      <c r="A258" s="52" t="s">
        <v>97</v>
      </c>
      <c r="B258" s="51" t="s">
        <v>509</v>
      </c>
      <c r="C258" s="52" t="s">
        <v>359</v>
      </c>
      <c r="D258" s="52" t="s">
        <v>458</v>
      </c>
      <c r="E258" s="52" t="s">
        <v>670</v>
      </c>
      <c r="F258" s="52"/>
      <c r="G258" s="57">
        <f aca="true" t="shared" si="44" ref="G258:I259">G259</f>
        <v>10</v>
      </c>
      <c r="H258" s="57">
        <f t="shared" si="44"/>
        <v>0</v>
      </c>
      <c r="I258" s="57">
        <f t="shared" si="44"/>
        <v>0</v>
      </c>
      <c r="J258" s="39"/>
      <c r="K258" s="22"/>
      <c r="L258" s="22"/>
    </row>
    <row r="259" spans="1:12" s="17" customFormat="1" ht="25.5">
      <c r="A259" s="52" t="s">
        <v>250</v>
      </c>
      <c r="B259" s="51" t="s">
        <v>318</v>
      </c>
      <c r="C259" s="52" t="s">
        <v>359</v>
      </c>
      <c r="D259" s="52" t="s">
        <v>458</v>
      </c>
      <c r="E259" s="52" t="s">
        <v>670</v>
      </c>
      <c r="F259" s="52" t="s">
        <v>223</v>
      </c>
      <c r="G259" s="57">
        <f t="shared" si="44"/>
        <v>10</v>
      </c>
      <c r="H259" s="57">
        <f t="shared" si="44"/>
        <v>0</v>
      </c>
      <c r="I259" s="57">
        <f t="shared" si="44"/>
        <v>0</v>
      </c>
      <c r="J259" s="39"/>
      <c r="K259" s="22"/>
      <c r="L259" s="22"/>
    </row>
    <row r="260" spans="1:12" s="17" customFormat="1" ht="25.5">
      <c r="A260" s="52" t="s">
        <v>251</v>
      </c>
      <c r="B260" s="51" t="s">
        <v>319</v>
      </c>
      <c r="C260" s="52" t="s">
        <v>359</v>
      </c>
      <c r="D260" s="52" t="s">
        <v>458</v>
      </c>
      <c r="E260" s="52" t="s">
        <v>670</v>
      </c>
      <c r="F260" s="52" t="s">
        <v>216</v>
      </c>
      <c r="G260" s="57">
        <v>10</v>
      </c>
      <c r="H260" s="57">
        <v>0</v>
      </c>
      <c r="I260" s="57">
        <v>0</v>
      </c>
      <c r="J260" s="39"/>
      <c r="K260" s="22"/>
      <c r="L260" s="22"/>
    </row>
    <row r="261" spans="1:12" s="17" customFormat="1" ht="12.75">
      <c r="A261" s="52" t="s">
        <v>252</v>
      </c>
      <c r="B261" s="67" t="s">
        <v>486</v>
      </c>
      <c r="C261" s="62" t="s">
        <v>359</v>
      </c>
      <c r="D261" s="62" t="s">
        <v>484</v>
      </c>
      <c r="E261" s="77"/>
      <c r="F261" s="62"/>
      <c r="G261" s="71">
        <f aca="true" t="shared" si="45" ref="G261:I262">G262</f>
        <v>2440.2</v>
      </c>
      <c r="H261" s="71">
        <f t="shared" si="45"/>
        <v>2440.2</v>
      </c>
      <c r="I261" s="71">
        <f t="shared" si="45"/>
        <v>2440.2</v>
      </c>
      <c r="J261" s="39"/>
      <c r="K261" s="22"/>
      <c r="L261" s="22"/>
    </row>
    <row r="262" spans="1:12" s="17" customFormat="1" ht="12.75">
      <c r="A262" s="52" t="s">
        <v>945</v>
      </c>
      <c r="B262" s="69" t="s">
        <v>487</v>
      </c>
      <c r="C262" s="70" t="s">
        <v>359</v>
      </c>
      <c r="D262" s="70" t="s">
        <v>485</v>
      </c>
      <c r="E262" s="75"/>
      <c r="F262" s="70"/>
      <c r="G262" s="76">
        <f t="shared" si="45"/>
        <v>2440.2</v>
      </c>
      <c r="H262" s="76">
        <f t="shared" si="45"/>
        <v>2440.2</v>
      </c>
      <c r="I262" s="76">
        <f t="shared" si="45"/>
        <v>2440.2</v>
      </c>
      <c r="J262" s="39"/>
      <c r="K262" s="22"/>
      <c r="L262" s="22"/>
    </row>
    <row r="263" spans="1:12" s="17" customFormat="1" ht="51">
      <c r="A263" s="52" t="s">
        <v>946</v>
      </c>
      <c r="B263" s="54" t="s">
        <v>510</v>
      </c>
      <c r="C263" s="52" t="s">
        <v>359</v>
      </c>
      <c r="D263" s="52" t="s">
        <v>485</v>
      </c>
      <c r="E263" s="52" t="s">
        <v>671</v>
      </c>
      <c r="F263" s="52"/>
      <c r="G263" s="57">
        <f>G264+G274</f>
        <v>2440.2</v>
      </c>
      <c r="H263" s="57">
        <f>H264+H274</f>
        <v>2440.2</v>
      </c>
      <c r="I263" s="57">
        <f>I264+I274</f>
        <v>2440.2</v>
      </c>
      <c r="J263" s="39"/>
      <c r="K263" s="22"/>
      <c r="L263" s="22"/>
    </row>
    <row r="264" spans="1:12" s="17" customFormat="1" ht="25.5">
      <c r="A264" s="52" t="s">
        <v>947</v>
      </c>
      <c r="B264" s="51" t="s">
        <v>511</v>
      </c>
      <c r="C264" s="52" t="s">
        <v>359</v>
      </c>
      <c r="D264" s="52" t="s">
        <v>485</v>
      </c>
      <c r="E264" s="52" t="s">
        <v>672</v>
      </c>
      <c r="F264" s="52"/>
      <c r="G264" s="57">
        <f>G265+G268+G271</f>
        <v>1174.6</v>
      </c>
      <c r="H264" s="57">
        <f>H265+H268+H271</f>
        <v>1174.6</v>
      </c>
      <c r="I264" s="57">
        <f>I265+I268+I271</f>
        <v>1174.6</v>
      </c>
      <c r="J264" s="39"/>
      <c r="K264" s="22"/>
      <c r="L264" s="22"/>
    </row>
    <row r="265" spans="1:12" s="17" customFormat="1" ht="76.5">
      <c r="A265" s="52" t="s">
        <v>253</v>
      </c>
      <c r="B265" s="51" t="s">
        <v>512</v>
      </c>
      <c r="C265" s="52" t="s">
        <v>359</v>
      </c>
      <c r="D265" s="52" t="s">
        <v>485</v>
      </c>
      <c r="E265" s="52" t="s">
        <v>673</v>
      </c>
      <c r="F265" s="52"/>
      <c r="G265" s="57">
        <f aca="true" t="shared" si="46" ref="G265:I266">G266</f>
        <v>889.6</v>
      </c>
      <c r="H265" s="57">
        <f t="shared" si="46"/>
        <v>889.6</v>
      </c>
      <c r="I265" s="57">
        <f t="shared" si="46"/>
        <v>889.6</v>
      </c>
      <c r="J265" s="39"/>
      <c r="K265" s="22"/>
      <c r="L265" s="22"/>
    </row>
    <row r="266" spans="1:12" s="17" customFormat="1" ht="12.75">
      <c r="A266" s="52" t="s">
        <v>254</v>
      </c>
      <c r="B266" s="56" t="s">
        <v>384</v>
      </c>
      <c r="C266" s="52" t="s">
        <v>359</v>
      </c>
      <c r="D266" s="52" t="s">
        <v>485</v>
      </c>
      <c r="E266" s="52" t="s">
        <v>673</v>
      </c>
      <c r="F266" s="52" t="s">
        <v>387</v>
      </c>
      <c r="G266" s="57">
        <f t="shared" si="46"/>
        <v>889.6</v>
      </c>
      <c r="H266" s="57">
        <f t="shared" si="46"/>
        <v>889.6</v>
      </c>
      <c r="I266" s="57">
        <f t="shared" si="46"/>
        <v>889.6</v>
      </c>
      <c r="J266" s="39"/>
      <c r="K266" s="22"/>
      <c r="L266" s="22"/>
    </row>
    <row r="267" spans="1:12" s="17" customFormat="1" ht="38.25">
      <c r="A267" s="52" t="s">
        <v>255</v>
      </c>
      <c r="B267" s="54" t="s">
        <v>215</v>
      </c>
      <c r="C267" s="52" t="s">
        <v>359</v>
      </c>
      <c r="D267" s="52" t="s">
        <v>485</v>
      </c>
      <c r="E267" s="52" t="s">
        <v>673</v>
      </c>
      <c r="F267" s="52" t="s">
        <v>456</v>
      </c>
      <c r="G267" s="57">
        <v>889.6</v>
      </c>
      <c r="H267" s="57">
        <v>889.6</v>
      </c>
      <c r="I267" s="57">
        <v>889.6</v>
      </c>
      <c r="J267" s="39"/>
      <c r="K267" s="22"/>
      <c r="L267" s="22"/>
    </row>
    <row r="268" spans="1:12" s="17" customFormat="1" ht="76.5">
      <c r="A268" s="52" t="s">
        <v>256</v>
      </c>
      <c r="B268" s="51" t="s">
        <v>870</v>
      </c>
      <c r="C268" s="52" t="s">
        <v>359</v>
      </c>
      <c r="D268" s="52" t="s">
        <v>485</v>
      </c>
      <c r="E268" s="52" t="s">
        <v>674</v>
      </c>
      <c r="F268" s="52"/>
      <c r="G268" s="57">
        <f aca="true" t="shared" si="47" ref="G268:I269">G269</f>
        <v>253</v>
      </c>
      <c r="H268" s="57">
        <f t="shared" si="47"/>
        <v>253</v>
      </c>
      <c r="I268" s="57">
        <f t="shared" si="47"/>
        <v>253</v>
      </c>
      <c r="J268" s="39"/>
      <c r="K268" s="22"/>
      <c r="L268" s="22"/>
    </row>
    <row r="269" spans="1:12" s="17" customFormat="1" ht="12.75">
      <c r="A269" s="52" t="s">
        <v>1076</v>
      </c>
      <c r="B269" s="56" t="s">
        <v>384</v>
      </c>
      <c r="C269" s="52" t="s">
        <v>359</v>
      </c>
      <c r="D269" s="52" t="s">
        <v>485</v>
      </c>
      <c r="E269" s="52" t="s">
        <v>674</v>
      </c>
      <c r="F269" s="52" t="s">
        <v>387</v>
      </c>
      <c r="G269" s="57">
        <f t="shared" si="47"/>
        <v>253</v>
      </c>
      <c r="H269" s="57">
        <f t="shared" si="47"/>
        <v>253</v>
      </c>
      <c r="I269" s="57">
        <f t="shared" si="47"/>
        <v>253</v>
      </c>
      <c r="J269" s="39"/>
      <c r="K269" s="22"/>
      <c r="L269" s="22"/>
    </row>
    <row r="270" spans="1:12" s="17" customFormat="1" ht="38.25">
      <c r="A270" s="52" t="s">
        <v>1077</v>
      </c>
      <c r="B270" s="54" t="s">
        <v>215</v>
      </c>
      <c r="C270" s="52" t="s">
        <v>359</v>
      </c>
      <c r="D270" s="52" t="s">
        <v>485</v>
      </c>
      <c r="E270" s="52" t="s">
        <v>674</v>
      </c>
      <c r="F270" s="52" t="s">
        <v>456</v>
      </c>
      <c r="G270" s="57">
        <v>253</v>
      </c>
      <c r="H270" s="57">
        <v>253</v>
      </c>
      <c r="I270" s="57">
        <v>253</v>
      </c>
      <c r="J270" s="39"/>
      <c r="K270" s="22"/>
      <c r="L270" s="22"/>
    </row>
    <row r="271" spans="1:12" s="17" customFormat="1" ht="76.5">
      <c r="A271" s="52" t="s">
        <v>1078</v>
      </c>
      <c r="B271" s="51" t="s">
        <v>513</v>
      </c>
      <c r="C271" s="52" t="s">
        <v>359</v>
      </c>
      <c r="D271" s="52" t="s">
        <v>485</v>
      </c>
      <c r="E271" s="52" t="s">
        <v>1049</v>
      </c>
      <c r="F271" s="52"/>
      <c r="G271" s="57">
        <f aca="true" t="shared" si="48" ref="G271:I272">SUM(G272)</f>
        <v>32</v>
      </c>
      <c r="H271" s="57">
        <f t="shared" si="48"/>
        <v>32</v>
      </c>
      <c r="I271" s="57">
        <f t="shared" si="48"/>
        <v>32</v>
      </c>
      <c r="J271" s="39"/>
      <c r="K271" s="22"/>
      <c r="L271" s="22"/>
    </row>
    <row r="272" spans="1:12" s="17" customFormat="1" ht="12.75">
      <c r="A272" s="52" t="s">
        <v>751</v>
      </c>
      <c r="B272" s="56" t="s">
        <v>384</v>
      </c>
      <c r="C272" s="52" t="s">
        <v>359</v>
      </c>
      <c r="D272" s="52" t="s">
        <v>485</v>
      </c>
      <c r="E272" s="52" t="s">
        <v>1049</v>
      </c>
      <c r="F272" s="52" t="s">
        <v>387</v>
      </c>
      <c r="G272" s="57">
        <f t="shared" si="48"/>
        <v>32</v>
      </c>
      <c r="H272" s="57">
        <f t="shared" si="48"/>
        <v>32</v>
      </c>
      <c r="I272" s="57">
        <f t="shared" si="48"/>
        <v>32</v>
      </c>
      <c r="J272" s="39"/>
      <c r="K272" s="22"/>
      <c r="L272" s="22"/>
    </row>
    <row r="273" spans="1:12" s="17" customFormat="1" ht="38.25">
      <c r="A273" s="52" t="s">
        <v>98</v>
      </c>
      <c r="B273" s="54" t="s">
        <v>215</v>
      </c>
      <c r="C273" s="52" t="s">
        <v>359</v>
      </c>
      <c r="D273" s="52" t="s">
        <v>485</v>
      </c>
      <c r="E273" s="52" t="s">
        <v>1049</v>
      </c>
      <c r="F273" s="52" t="s">
        <v>456</v>
      </c>
      <c r="G273" s="57">
        <v>32</v>
      </c>
      <c r="H273" s="57">
        <v>32</v>
      </c>
      <c r="I273" s="57">
        <v>32</v>
      </c>
      <c r="J273" s="39"/>
      <c r="K273" s="22"/>
      <c r="L273" s="22"/>
    </row>
    <row r="274" spans="1:12" s="17" customFormat="1" ht="12.75">
      <c r="A274" s="52" t="s">
        <v>99</v>
      </c>
      <c r="B274" s="51" t="s">
        <v>840</v>
      </c>
      <c r="C274" s="52" t="s">
        <v>359</v>
      </c>
      <c r="D274" s="52" t="s">
        <v>485</v>
      </c>
      <c r="E274" s="52" t="s">
        <v>696</v>
      </c>
      <c r="F274" s="52"/>
      <c r="G274" s="57">
        <f aca="true" t="shared" si="49" ref="G274:I276">G275</f>
        <v>1265.6</v>
      </c>
      <c r="H274" s="57">
        <f t="shared" si="49"/>
        <v>1265.6</v>
      </c>
      <c r="I274" s="57">
        <f t="shared" si="49"/>
        <v>1265.6</v>
      </c>
      <c r="J274" s="39"/>
      <c r="K274" s="22"/>
      <c r="L274" s="22"/>
    </row>
    <row r="275" spans="1:12" s="17" customFormat="1" ht="76.5">
      <c r="A275" s="52" t="s">
        <v>100</v>
      </c>
      <c r="B275" s="60" t="s">
        <v>1158</v>
      </c>
      <c r="C275" s="52" t="s">
        <v>359</v>
      </c>
      <c r="D275" s="52" t="s">
        <v>485</v>
      </c>
      <c r="E275" s="52" t="s">
        <v>695</v>
      </c>
      <c r="F275" s="52"/>
      <c r="G275" s="57">
        <f t="shared" si="49"/>
        <v>1265.6</v>
      </c>
      <c r="H275" s="57">
        <f t="shared" si="49"/>
        <v>1265.6</v>
      </c>
      <c r="I275" s="57">
        <f t="shared" si="49"/>
        <v>1265.6</v>
      </c>
      <c r="J275" s="39"/>
      <c r="K275" s="22"/>
      <c r="L275" s="22"/>
    </row>
    <row r="276" spans="1:12" s="17" customFormat="1" ht="12.75">
      <c r="A276" s="52" t="s">
        <v>101</v>
      </c>
      <c r="B276" s="56" t="s">
        <v>384</v>
      </c>
      <c r="C276" s="52" t="s">
        <v>359</v>
      </c>
      <c r="D276" s="52" t="s">
        <v>485</v>
      </c>
      <c r="E276" s="52" t="s">
        <v>695</v>
      </c>
      <c r="F276" s="52" t="s">
        <v>387</v>
      </c>
      <c r="G276" s="57">
        <f t="shared" si="49"/>
        <v>1265.6</v>
      </c>
      <c r="H276" s="57">
        <f t="shared" si="49"/>
        <v>1265.6</v>
      </c>
      <c r="I276" s="57">
        <f t="shared" si="49"/>
        <v>1265.6</v>
      </c>
      <c r="J276" s="39"/>
      <c r="K276" s="22"/>
      <c r="L276" s="22"/>
    </row>
    <row r="277" spans="1:12" s="17" customFormat="1" ht="38.25">
      <c r="A277" s="52" t="s">
        <v>102</v>
      </c>
      <c r="B277" s="54" t="s">
        <v>215</v>
      </c>
      <c r="C277" s="52" t="s">
        <v>359</v>
      </c>
      <c r="D277" s="52" t="s">
        <v>485</v>
      </c>
      <c r="E277" s="52" t="s">
        <v>695</v>
      </c>
      <c r="F277" s="52" t="s">
        <v>456</v>
      </c>
      <c r="G277" s="57">
        <v>1265.6</v>
      </c>
      <c r="H277" s="57">
        <v>1265.6</v>
      </c>
      <c r="I277" s="57">
        <v>1265.6</v>
      </c>
      <c r="J277" s="39"/>
      <c r="K277" s="22"/>
      <c r="L277" s="22"/>
    </row>
    <row r="278" spans="1:12" s="17" customFormat="1" ht="12.75">
      <c r="A278" s="52" t="s">
        <v>103</v>
      </c>
      <c r="B278" s="67" t="s">
        <v>460</v>
      </c>
      <c r="C278" s="62" t="s">
        <v>359</v>
      </c>
      <c r="D278" s="62" t="s">
        <v>465</v>
      </c>
      <c r="E278" s="77"/>
      <c r="F278" s="62"/>
      <c r="G278" s="71">
        <f>G279+G288</f>
        <v>15139.400000000001</v>
      </c>
      <c r="H278" s="71">
        <f>H279+H288</f>
        <v>15139.400000000001</v>
      </c>
      <c r="I278" s="71">
        <f>I279+I288</f>
        <v>15139.400000000001</v>
      </c>
      <c r="J278" s="39"/>
      <c r="K278" s="22"/>
      <c r="L278" s="22"/>
    </row>
    <row r="279" spans="1:12" s="17" customFormat="1" ht="12.75">
      <c r="A279" s="52" t="s">
        <v>104</v>
      </c>
      <c r="B279" s="69" t="s">
        <v>1057</v>
      </c>
      <c r="C279" s="70" t="s">
        <v>359</v>
      </c>
      <c r="D279" s="70" t="s">
        <v>1056</v>
      </c>
      <c r="E279" s="75"/>
      <c r="F279" s="70"/>
      <c r="G279" s="76">
        <f aca="true" t="shared" si="50" ref="G279:I280">G280</f>
        <v>8803.7</v>
      </c>
      <c r="H279" s="76">
        <f t="shared" si="50"/>
        <v>8803.7</v>
      </c>
      <c r="I279" s="76">
        <f t="shared" si="50"/>
        <v>8803.7</v>
      </c>
      <c r="J279" s="39"/>
      <c r="K279" s="22"/>
      <c r="L279" s="22"/>
    </row>
    <row r="280" spans="1:12" s="17" customFormat="1" ht="25.5">
      <c r="A280" s="52" t="s">
        <v>105</v>
      </c>
      <c r="B280" s="54" t="s">
        <v>505</v>
      </c>
      <c r="C280" s="52" t="s">
        <v>359</v>
      </c>
      <c r="D280" s="52" t="s">
        <v>1056</v>
      </c>
      <c r="E280" s="52" t="s">
        <v>577</v>
      </c>
      <c r="F280" s="52"/>
      <c r="G280" s="57">
        <f t="shared" si="50"/>
        <v>8803.7</v>
      </c>
      <c r="H280" s="57">
        <f t="shared" si="50"/>
        <v>8803.7</v>
      </c>
      <c r="I280" s="57">
        <f t="shared" si="50"/>
        <v>8803.7</v>
      </c>
      <c r="J280" s="39"/>
      <c r="K280" s="22"/>
      <c r="L280" s="22"/>
    </row>
    <row r="281" spans="1:12" s="17" customFormat="1" ht="25.5">
      <c r="A281" s="52" t="s">
        <v>106</v>
      </c>
      <c r="B281" s="51" t="s">
        <v>390</v>
      </c>
      <c r="C281" s="52" t="s">
        <v>359</v>
      </c>
      <c r="D281" s="52" t="s">
        <v>1056</v>
      </c>
      <c r="E281" s="52" t="s">
        <v>576</v>
      </c>
      <c r="F281" s="52"/>
      <c r="G281" s="57">
        <f>G282+G285</f>
        <v>8803.7</v>
      </c>
      <c r="H281" s="57">
        <f>H282+H285</f>
        <v>8803.7</v>
      </c>
      <c r="I281" s="57">
        <f>I282+I285</f>
        <v>8803.7</v>
      </c>
      <c r="J281" s="39"/>
      <c r="K281" s="22"/>
      <c r="L281" s="22"/>
    </row>
    <row r="282" spans="1:12" s="18" customFormat="1" ht="77.25" customHeight="1">
      <c r="A282" s="52" t="s">
        <v>107</v>
      </c>
      <c r="B282" s="51" t="s">
        <v>481</v>
      </c>
      <c r="C282" s="52" t="s">
        <v>359</v>
      </c>
      <c r="D282" s="52" t="s">
        <v>1056</v>
      </c>
      <c r="E282" s="52" t="s">
        <v>620</v>
      </c>
      <c r="F282" s="52"/>
      <c r="G282" s="57">
        <f aca="true" t="shared" si="51" ref="G282:I283">G283</f>
        <v>8166.5</v>
      </c>
      <c r="H282" s="57">
        <f t="shared" si="51"/>
        <v>8166.5</v>
      </c>
      <c r="I282" s="57">
        <f t="shared" si="51"/>
        <v>8166.5</v>
      </c>
      <c r="J282" s="40"/>
      <c r="K282" s="29"/>
      <c r="L282" s="29"/>
    </row>
    <row r="283" spans="1:12" s="16" customFormat="1" ht="25.5">
      <c r="A283" s="52" t="s">
        <v>108</v>
      </c>
      <c r="B283" s="51" t="s">
        <v>464</v>
      </c>
      <c r="C283" s="52" t="s">
        <v>359</v>
      </c>
      <c r="D283" s="52" t="s">
        <v>1056</v>
      </c>
      <c r="E283" s="52" t="s">
        <v>620</v>
      </c>
      <c r="F283" s="52" t="s">
        <v>338</v>
      </c>
      <c r="G283" s="57">
        <f t="shared" si="51"/>
        <v>8166.5</v>
      </c>
      <c r="H283" s="57">
        <f t="shared" si="51"/>
        <v>8166.5</v>
      </c>
      <c r="I283" s="57">
        <f t="shared" si="51"/>
        <v>8166.5</v>
      </c>
      <c r="J283" s="38"/>
      <c r="K283" s="28"/>
      <c r="L283" s="28"/>
    </row>
    <row r="284" spans="1:12" s="17" customFormat="1" ht="12.75">
      <c r="A284" s="52" t="s">
        <v>537</v>
      </c>
      <c r="B284" s="51" t="s">
        <v>340</v>
      </c>
      <c r="C284" s="52" t="s">
        <v>359</v>
      </c>
      <c r="D284" s="52" t="s">
        <v>1056</v>
      </c>
      <c r="E284" s="52" t="s">
        <v>620</v>
      </c>
      <c r="F284" s="52" t="s">
        <v>339</v>
      </c>
      <c r="G284" s="57">
        <v>8166.5</v>
      </c>
      <c r="H284" s="57">
        <v>8166.5</v>
      </c>
      <c r="I284" s="57">
        <v>8166.5</v>
      </c>
      <c r="J284" s="39"/>
      <c r="K284" s="22"/>
      <c r="L284" s="22"/>
    </row>
    <row r="285" spans="1:12" s="17" customFormat="1" ht="89.25">
      <c r="A285" s="52" t="s">
        <v>109</v>
      </c>
      <c r="B285" s="51" t="s">
        <v>213</v>
      </c>
      <c r="C285" s="52" t="s">
        <v>359</v>
      </c>
      <c r="D285" s="52" t="s">
        <v>1056</v>
      </c>
      <c r="E285" s="52" t="s">
        <v>832</v>
      </c>
      <c r="F285" s="52"/>
      <c r="G285" s="57">
        <f aca="true" t="shared" si="52" ref="G285:I286">G286</f>
        <v>637.2</v>
      </c>
      <c r="H285" s="57">
        <f t="shared" si="52"/>
        <v>637.2</v>
      </c>
      <c r="I285" s="57">
        <f t="shared" si="52"/>
        <v>637.2</v>
      </c>
      <c r="J285" s="39"/>
      <c r="K285" s="22"/>
      <c r="L285" s="22"/>
    </row>
    <row r="286" spans="1:12" s="17" customFormat="1" ht="25.5">
      <c r="A286" s="52" t="s">
        <v>110</v>
      </c>
      <c r="B286" s="51" t="s">
        <v>464</v>
      </c>
      <c r="C286" s="52" t="s">
        <v>359</v>
      </c>
      <c r="D286" s="52" t="s">
        <v>1056</v>
      </c>
      <c r="E286" s="52" t="s">
        <v>832</v>
      </c>
      <c r="F286" s="52" t="s">
        <v>338</v>
      </c>
      <c r="G286" s="57">
        <f t="shared" si="52"/>
        <v>637.2</v>
      </c>
      <c r="H286" s="57">
        <f t="shared" si="52"/>
        <v>637.2</v>
      </c>
      <c r="I286" s="57">
        <f t="shared" si="52"/>
        <v>637.2</v>
      </c>
      <c r="J286" s="39"/>
      <c r="K286" s="22"/>
      <c r="L286" s="22"/>
    </row>
    <row r="287" spans="1:12" s="17" customFormat="1" ht="12.75">
      <c r="A287" s="52" t="s">
        <v>948</v>
      </c>
      <c r="B287" s="51" t="s">
        <v>340</v>
      </c>
      <c r="C287" s="52" t="s">
        <v>359</v>
      </c>
      <c r="D287" s="52" t="s">
        <v>1056</v>
      </c>
      <c r="E287" s="52" t="s">
        <v>832</v>
      </c>
      <c r="F287" s="52" t="s">
        <v>339</v>
      </c>
      <c r="G287" s="57">
        <v>637.2</v>
      </c>
      <c r="H287" s="57">
        <v>637.2</v>
      </c>
      <c r="I287" s="57">
        <v>637.2</v>
      </c>
      <c r="J287" s="45"/>
      <c r="K287" s="22"/>
      <c r="L287" s="22"/>
    </row>
    <row r="288" spans="1:12" s="17" customFormat="1" ht="12.75">
      <c r="A288" s="52" t="s">
        <v>949</v>
      </c>
      <c r="B288" s="69" t="s">
        <v>157</v>
      </c>
      <c r="C288" s="70" t="s">
        <v>359</v>
      </c>
      <c r="D288" s="70" t="s">
        <v>158</v>
      </c>
      <c r="E288" s="75"/>
      <c r="F288" s="70"/>
      <c r="G288" s="76">
        <f>G294+G289</f>
        <v>6335.700000000001</v>
      </c>
      <c r="H288" s="76">
        <f>H294+H289</f>
        <v>6335.700000000001</v>
      </c>
      <c r="I288" s="76">
        <f>I294+I289</f>
        <v>6335.700000000001</v>
      </c>
      <c r="J288" s="39"/>
      <c r="K288" s="22"/>
      <c r="L288" s="22"/>
    </row>
    <row r="289" spans="1:12" s="17" customFormat="1" ht="25.5">
      <c r="A289" s="52" t="s">
        <v>950</v>
      </c>
      <c r="B289" s="56" t="s">
        <v>462</v>
      </c>
      <c r="C289" s="52" t="s">
        <v>359</v>
      </c>
      <c r="D289" s="52" t="s">
        <v>158</v>
      </c>
      <c r="E289" s="55" t="s">
        <v>650</v>
      </c>
      <c r="F289" s="52"/>
      <c r="G289" s="57">
        <f aca="true" t="shared" si="53" ref="G289:I292">SUM(G290)</f>
        <v>200</v>
      </c>
      <c r="H289" s="57">
        <f t="shared" si="53"/>
        <v>200</v>
      </c>
      <c r="I289" s="57">
        <f t="shared" si="53"/>
        <v>200</v>
      </c>
      <c r="J289" s="39"/>
      <c r="K289" s="22"/>
      <c r="L289" s="22"/>
    </row>
    <row r="290" spans="1:12" s="17" customFormat="1" ht="25.5">
      <c r="A290" s="52" t="s">
        <v>111</v>
      </c>
      <c r="B290" s="54" t="s">
        <v>463</v>
      </c>
      <c r="C290" s="52" t="s">
        <v>359</v>
      </c>
      <c r="D290" s="52" t="s">
        <v>158</v>
      </c>
      <c r="E290" s="55" t="s">
        <v>651</v>
      </c>
      <c r="F290" s="52"/>
      <c r="G290" s="57">
        <f t="shared" si="53"/>
        <v>200</v>
      </c>
      <c r="H290" s="57">
        <f t="shared" si="53"/>
        <v>200</v>
      </c>
      <c r="I290" s="57">
        <f t="shared" si="53"/>
        <v>200</v>
      </c>
      <c r="J290" s="39"/>
      <c r="K290" s="22"/>
      <c r="L290" s="22"/>
    </row>
    <row r="291" spans="1:12" s="17" customFormat="1" ht="76.5">
      <c r="A291" s="52" t="s">
        <v>112</v>
      </c>
      <c r="B291" s="56" t="s">
        <v>1130</v>
      </c>
      <c r="C291" s="52" t="s">
        <v>359</v>
      </c>
      <c r="D291" s="52" t="s">
        <v>158</v>
      </c>
      <c r="E291" s="55" t="s">
        <v>1050</v>
      </c>
      <c r="F291" s="70"/>
      <c r="G291" s="57">
        <f t="shared" si="53"/>
        <v>200</v>
      </c>
      <c r="H291" s="57">
        <f t="shared" si="53"/>
        <v>200</v>
      </c>
      <c r="I291" s="57">
        <f t="shared" si="53"/>
        <v>200</v>
      </c>
      <c r="J291" s="39"/>
      <c r="K291" s="22"/>
      <c r="L291" s="22"/>
    </row>
    <row r="292" spans="1:12" s="17" customFormat="1" ht="25.5">
      <c r="A292" s="52" t="s">
        <v>113</v>
      </c>
      <c r="B292" s="51" t="s">
        <v>464</v>
      </c>
      <c r="C292" s="52" t="s">
        <v>359</v>
      </c>
      <c r="D292" s="52" t="s">
        <v>158</v>
      </c>
      <c r="E292" s="55" t="s">
        <v>1050</v>
      </c>
      <c r="F292" s="52" t="s">
        <v>338</v>
      </c>
      <c r="G292" s="57">
        <f t="shared" si="53"/>
        <v>200</v>
      </c>
      <c r="H292" s="57">
        <f t="shared" si="53"/>
        <v>200</v>
      </c>
      <c r="I292" s="57">
        <f t="shared" si="53"/>
        <v>200</v>
      </c>
      <c r="J292" s="39"/>
      <c r="K292" s="22"/>
      <c r="L292" s="22"/>
    </row>
    <row r="293" spans="1:12" s="17" customFormat="1" ht="12.75">
      <c r="A293" s="52" t="s">
        <v>114</v>
      </c>
      <c r="B293" s="51" t="s">
        <v>340</v>
      </c>
      <c r="C293" s="52" t="s">
        <v>359</v>
      </c>
      <c r="D293" s="52" t="s">
        <v>158</v>
      </c>
      <c r="E293" s="55" t="s">
        <v>1050</v>
      </c>
      <c r="F293" s="52" t="s">
        <v>339</v>
      </c>
      <c r="G293" s="57">
        <v>200</v>
      </c>
      <c r="H293" s="57">
        <v>200</v>
      </c>
      <c r="I293" s="57">
        <v>200</v>
      </c>
      <c r="J293" s="39"/>
      <c r="K293" s="22"/>
      <c r="L293" s="22"/>
    </row>
    <row r="294" spans="1:12" s="17" customFormat="1" ht="25.5">
      <c r="A294" s="52" t="s">
        <v>115</v>
      </c>
      <c r="B294" s="51" t="s">
        <v>858</v>
      </c>
      <c r="C294" s="52" t="s">
        <v>359</v>
      </c>
      <c r="D294" s="52" t="s">
        <v>158</v>
      </c>
      <c r="E294" s="52" t="s">
        <v>625</v>
      </c>
      <c r="F294" s="52"/>
      <c r="G294" s="57">
        <f>G295+G332</f>
        <v>6135.700000000001</v>
      </c>
      <c r="H294" s="57">
        <f>H295+H332</f>
        <v>6135.700000000001</v>
      </c>
      <c r="I294" s="57">
        <f>I295+I332</f>
        <v>6135.700000000001</v>
      </c>
      <c r="J294" s="39"/>
      <c r="K294" s="22"/>
      <c r="L294" s="22"/>
    </row>
    <row r="295" spans="1:12" s="17" customFormat="1" ht="25.5">
      <c r="A295" s="52" t="s">
        <v>116</v>
      </c>
      <c r="B295" s="51" t="s">
        <v>205</v>
      </c>
      <c r="C295" s="52" t="s">
        <v>359</v>
      </c>
      <c r="D295" s="52" t="s">
        <v>158</v>
      </c>
      <c r="E295" s="52" t="s">
        <v>626</v>
      </c>
      <c r="F295" s="52"/>
      <c r="G295" s="57">
        <f>G296+G299+G302+G305+G308+G311+G314+G317+G320+G326+G329+G323</f>
        <v>6122.700000000001</v>
      </c>
      <c r="H295" s="57">
        <f>H296+H299+H302+H305+H308+H311+H314+H317+H320+H326+H329+H323</f>
        <v>6122.700000000001</v>
      </c>
      <c r="I295" s="57">
        <f>I296+I299+I302+I305+I308+I311+I314+I317+I320+I326+I329+I323</f>
        <v>6122.700000000001</v>
      </c>
      <c r="J295" s="39"/>
      <c r="K295" s="22"/>
      <c r="L295" s="22"/>
    </row>
    <row r="296" spans="1:12" s="17" customFormat="1" ht="51">
      <c r="A296" s="52" t="s">
        <v>117</v>
      </c>
      <c r="B296" s="51" t="s">
        <v>516</v>
      </c>
      <c r="C296" s="52" t="s">
        <v>359</v>
      </c>
      <c r="D296" s="52" t="s">
        <v>158</v>
      </c>
      <c r="E296" s="52" t="s">
        <v>627</v>
      </c>
      <c r="F296" s="52"/>
      <c r="G296" s="57">
        <f aca="true" t="shared" si="54" ref="G296:I297">G297</f>
        <v>3</v>
      </c>
      <c r="H296" s="57">
        <f t="shared" si="54"/>
        <v>3</v>
      </c>
      <c r="I296" s="57">
        <f t="shared" si="54"/>
        <v>3</v>
      </c>
      <c r="J296" s="39"/>
      <c r="K296" s="22"/>
      <c r="L296" s="22"/>
    </row>
    <row r="297" spans="1:12" s="17" customFormat="1" ht="25.5">
      <c r="A297" s="52" t="s">
        <v>257</v>
      </c>
      <c r="B297" s="51" t="s">
        <v>318</v>
      </c>
      <c r="C297" s="52" t="s">
        <v>359</v>
      </c>
      <c r="D297" s="52" t="s">
        <v>158</v>
      </c>
      <c r="E297" s="52" t="s">
        <v>627</v>
      </c>
      <c r="F297" s="52" t="s">
        <v>223</v>
      </c>
      <c r="G297" s="57">
        <f t="shared" si="54"/>
        <v>3</v>
      </c>
      <c r="H297" s="57">
        <f t="shared" si="54"/>
        <v>3</v>
      </c>
      <c r="I297" s="57">
        <f t="shared" si="54"/>
        <v>3</v>
      </c>
      <c r="J297" s="39"/>
      <c r="K297" s="22"/>
      <c r="L297" s="22"/>
    </row>
    <row r="298" spans="1:12" s="17" customFormat="1" ht="25.5">
      <c r="A298" s="52" t="s">
        <v>258</v>
      </c>
      <c r="B298" s="51" t="s">
        <v>319</v>
      </c>
      <c r="C298" s="52" t="s">
        <v>359</v>
      </c>
      <c r="D298" s="52" t="s">
        <v>158</v>
      </c>
      <c r="E298" s="52" t="s">
        <v>627</v>
      </c>
      <c r="F298" s="52" t="s">
        <v>216</v>
      </c>
      <c r="G298" s="57">
        <v>3</v>
      </c>
      <c r="H298" s="57">
        <v>3</v>
      </c>
      <c r="I298" s="57">
        <v>3</v>
      </c>
      <c r="J298" s="39"/>
      <c r="K298" s="22"/>
      <c r="L298" s="22"/>
    </row>
    <row r="299" spans="1:12" s="17" customFormat="1" ht="63.75">
      <c r="A299" s="52" t="s">
        <v>259</v>
      </c>
      <c r="B299" s="51" t="s">
        <v>842</v>
      </c>
      <c r="C299" s="52" t="s">
        <v>359</v>
      </c>
      <c r="D299" s="52" t="s">
        <v>158</v>
      </c>
      <c r="E299" s="52" t="s">
        <v>628</v>
      </c>
      <c r="F299" s="52"/>
      <c r="G299" s="57">
        <f aca="true" t="shared" si="55" ref="G299:I300">G300</f>
        <v>10</v>
      </c>
      <c r="H299" s="57">
        <f t="shared" si="55"/>
        <v>10</v>
      </c>
      <c r="I299" s="57">
        <f t="shared" si="55"/>
        <v>10</v>
      </c>
      <c r="J299" s="39"/>
      <c r="K299" s="22"/>
      <c r="L299" s="22"/>
    </row>
    <row r="300" spans="1:12" s="17" customFormat="1" ht="25.5">
      <c r="A300" s="52" t="s">
        <v>260</v>
      </c>
      <c r="B300" s="51" t="s">
        <v>318</v>
      </c>
      <c r="C300" s="52" t="s">
        <v>359</v>
      </c>
      <c r="D300" s="52" t="s">
        <v>158</v>
      </c>
      <c r="E300" s="52" t="s">
        <v>628</v>
      </c>
      <c r="F300" s="52" t="s">
        <v>223</v>
      </c>
      <c r="G300" s="57">
        <f t="shared" si="55"/>
        <v>10</v>
      </c>
      <c r="H300" s="57">
        <f t="shared" si="55"/>
        <v>10</v>
      </c>
      <c r="I300" s="57">
        <f t="shared" si="55"/>
        <v>10</v>
      </c>
      <c r="J300" s="39"/>
      <c r="K300" s="22"/>
      <c r="L300" s="22"/>
    </row>
    <row r="301" spans="1:12" s="17" customFormat="1" ht="25.5">
      <c r="A301" s="52" t="s">
        <v>951</v>
      </c>
      <c r="B301" s="51" t="s">
        <v>319</v>
      </c>
      <c r="C301" s="52" t="s">
        <v>359</v>
      </c>
      <c r="D301" s="52" t="s">
        <v>158</v>
      </c>
      <c r="E301" s="52" t="s">
        <v>628</v>
      </c>
      <c r="F301" s="52" t="s">
        <v>216</v>
      </c>
      <c r="G301" s="57">
        <v>10</v>
      </c>
      <c r="H301" s="57">
        <v>10</v>
      </c>
      <c r="I301" s="57">
        <v>10</v>
      </c>
      <c r="J301" s="39"/>
      <c r="K301" s="22"/>
      <c r="L301" s="22"/>
    </row>
    <row r="302" spans="1:12" s="17" customFormat="1" ht="102">
      <c r="A302" s="52" t="s">
        <v>952</v>
      </c>
      <c r="B302" s="51" t="s">
        <v>517</v>
      </c>
      <c r="C302" s="52" t="s">
        <v>359</v>
      </c>
      <c r="D302" s="52" t="s">
        <v>158</v>
      </c>
      <c r="E302" s="52" t="s">
        <v>629</v>
      </c>
      <c r="F302" s="52"/>
      <c r="G302" s="57">
        <f aca="true" t="shared" si="56" ref="G302:I303">G303</f>
        <v>5</v>
      </c>
      <c r="H302" s="57">
        <f t="shared" si="56"/>
        <v>5</v>
      </c>
      <c r="I302" s="57">
        <f t="shared" si="56"/>
        <v>5</v>
      </c>
      <c r="J302" s="39"/>
      <c r="K302" s="22"/>
      <c r="L302" s="22"/>
    </row>
    <row r="303" spans="1:12" s="17" customFormat="1" ht="25.5">
      <c r="A303" s="52" t="s">
        <v>953</v>
      </c>
      <c r="B303" s="51" t="s">
        <v>318</v>
      </c>
      <c r="C303" s="52" t="s">
        <v>359</v>
      </c>
      <c r="D303" s="52" t="s">
        <v>158</v>
      </c>
      <c r="E303" s="52" t="s">
        <v>629</v>
      </c>
      <c r="F303" s="52" t="s">
        <v>223</v>
      </c>
      <c r="G303" s="57">
        <f t="shared" si="56"/>
        <v>5</v>
      </c>
      <c r="H303" s="57">
        <f t="shared" si="56"/>
        <v>5</v>
      </c>
      <c r="I303" s="57">
        <f t="shared" si="56"/>
        <v>5</v>
      </c>
      <c r="J303" s="39"/>
      <c r="K303" s="22"/>
      <c r="L303" s="22"/>
    </row>
    <row r="304" spans="1:12" s="17" customFormat="1" ht="25.5">
      <c r="A304" s="52" t="s">
        <v>752</v>
      </c>
      <c r="B304" s="51" t="s">
        <v>319</v>
      </c>
      <c r="C304" s="52" t="s">
        <v>359</v>
      </c>
      <c r="D304" s="52" t="s">
        <v>158</v>
      </c>
      <c r="E304" s="52" t="s">
        <v>629</v>
      </c>
      <c r="F304" s="52" t="s">
        <v>216</v>
      </c>
      <c r="G304" s="57">
        <v>5</v>
      </c>
      <c r="H304" s="57">
        <v>5</v>
      </c>
      <c r="I304" s="57">
        <v>5</v>
      </c>
      <c r="J304" s="39"/>
      <c r="K304" s="22"/>
      <c r="L304" s="22"/>
    </row>
    <row r="305" spans="1:12" s="17" customFormat="1" ht="51">
      <c r="A305" s="52" t="s">
        <v>118</v>
      </c>
      <c r="B305" s="51" t="s">
        <v>518</v>
      </c>
      <c r="C305" s="52" t="s">
        <v>359</v>
      </c>
      <c r="D305" s="52" t="s">
        <v>158</v>
      </c>
      <c r="E305" s="52" t="s">
        <v>630</v>
      </c>
      <c r="F305" s="52"/>
      <c r="G305" s="57">
        <f aca="true" t="shared" si="57" ref="G305:I306">G306</f>
        <v>55</v>
      </c>
      <c r="H305" s="57">
        <f t="shared" si="57"/>
        <v>55</v>
      </c>
      <c r="I305" s="57">
        <f t="shared" si="57"/>
        <v>55</v>
      </c>
      <c r="J305" s="39"/>
      <c r="K305" s="22"/>
      <c r="L305" s="22"/>
    </row>
    <row r="306" spans="1:12" s="17" customFormat="1" ht="25.5">
      <c r="A306" s="52" t="s">
        <v>176</v>
      </c>
      <c r="B306" s="51" t="s">
        <v>318</v>
      </c>
      <c r="C306" s="52" t="s">
        <v>359</v>
      </c>
      <c r="D306" s="52" t="s">
        <v>158</v>
      </c>
      <c r="E306" s="52" t="s">
        <v>630</v>
      </c>
      <c r="F306" s="52" t="s">
        <v>223</v>
      </c>
      <c r="G306" s="57">
        <f t="shared" si="57"/>
        <v>55</v>
      </c>
      <c r="H306" s="57">
        <f t="shared" si="57"/>
        <v>55</v>
      </c>
      <c r="I306" s="57">
        <f t="shared" si="57"/>
        <v>55</v>
      </c>
      <c r="J306" s="39"/>
      <c r="K306" s="22"/>
      <c r="L306" s="22"/>
    </row>
    <row r="307" spans="1:12" s="17" customFormat="1" ht="25.5">
      <c r="A307" s="52" t="s">
        <v>954</v>
      </c>
      <c r="B307" s="51" t="s">
        <v>319</v>
      </c>
      <c r="C307" s="52" t="s">
        <v>359</v>
      </c>
      <c r="D307" s="52" t="s">
        <v>158</v>
      </c>
      <c r="E307" s="52" t="s">
        <v>630</v>
      </c>
      <c r="F307" s="52" t="s">
        <v>216</v>
      </c>
      <c r="G307" s="57">
        <v>55</v>
      </c>
      <c r="H307" s="57">
        <v>55</v>
      </c>
      <c r="I307" s="57">
        <v>55</v>
      </c>
      <c r="J307" s="39"/>
      <c r="K307" s="22"/>
      <c r="L307" s="22"/>
    </row>
    <row r="308" spans="1:12" s="17" customFormat="1" ht="51">
      <c r="A308" s="52" t="s">
        <v>955</v>
      </c>
      <c r="B308" s="51" t="s">
        <v>519</v>
      </c>
      <c r="C308" s="52" t="s">
        <v>359</v>
      </c>
      <c r="D308" s="52" t="s">
        <v>158</v>
      </c>
      <c r="E308" s="52" t="s">
        <v>631</v>
      </c>
      <c r="F308" s="52"/>
      <c r="G308" s="57">
        <f aca="true" t="shared" si="58" ref="G308:I309">G309</f>
        <v>10</v>
      </c>
      <c r="H308" s="57">
        <f t="shared" si="58"/>
        <v>10</v>
      </c>
      <c r="I308" s="57">
        <f t="shared" si="58"/>
        <v>10</v>
      </c>
      <c r="J308" s="39"/>
      <c r="K308" s="22"/>
      <c r="L308" s="22"/>
    </row>
    <row r="309" spans="1:12" s="17" customFormat="1" ht="25.5">
      <c r="A309" s="52" t="s">
        <v>956</v>
      </c>
      <c r="B309" s="51" t="s">
        <v>318</v>
      </c>
      <c r="C309" s="52" t="s">
        <v>359</v>
      </c>
      <c r="D309" s="52" t="s">
        <v>158</v>
      </c>
      <c r="E309" s="52" t="s">
        <v>631</v>
      </c>
      <c r="F309" s="52" t="s">
        <v>223</v>
      </c>
      <c r="G309" s="57">
        <f t="shared" si="58"/>
        <v>10</v>
      </c>
      <c r="H309" s="57">
        <f t="shared" si="58"/>
        <v>10</v>
      </c>
      <c r="I309" s="57">
        <f t="shared" si="58"/>
        <v>10</v>
      </c>
      <c r="J309" s="39"/>
      <c r="K309" s="22"/>
      <c r="L309" s="22"/>
    </row>
    <row r="310" spans="1:12" s="17" customFormat="1" ht="25.5">
      <c r="A310" s="52" t="s">
        <v>957</v>
      </c>
      <c r="B310" s="51" t="s">
        <v>319</v>
      </c>
      <c r="C310" s="52" t="s">
        <v>359</v>
      </c>
      <c r="D310" s="52" t="s">
        <v>158</v>
      </c>
      <c r="E310" s="52" t="s">
        <v>631</v>
      </c>
      <c r="F310" s="52" t="s">
        <v>216</v>
      </c>
      <c r="G310" s="57">
        <v>10</v>
      </c>
      <c r="H310" s="57">
        <v>10</v>
      </c>
      <c r="I310" s="57">
        <v>10</v>
      </c>
      <c r="J310" s="39"/>
      <c r="K310" s="22"/>
      <c r="L310" s="22"/>
    </row>
    <row r="311" spans="1:12" s="17" customFormat="1" ht="51">
      <c r="A311" s="52" t="s">
        <v>958</v>
      </c>
      <c r="B311" s="51" t="s">
        <v>520</v>
      </c>
      <c r="C311" s="52" t="s">
        <v>359</v>
      </c>
      <c r="D311" s="52" t="s">
        <v>158</v>
      </c>
      <c r="E311" s="52" t="s">
        <v>632</v>
      </c>
      <c r="F311" s="52"/>
      <c r="G311" s="57">
        <f aca="true" t="shared" si="59" ref="G311:I312">G312</f>
        <v>20</v>
      </c>
      <c r="H311" s="57">
        <f t="shared" si="59"/>
        <v>20</v>
      </c>
      <c r="I311" s="57">
        <f t="shared" si="59"/>
        <v>20</v>
      </c>
      <c r="J311" s="39"/>
      <c r="K311" s="22"/>
      <c r="L311" s="22"/>
    </row>
    <row r="312" spans="1:12" s="17" customFormat="1" ht="25.5">
      <c r="A312" s="52" t="s">
        <v>959</v>
      </c>
      <c r="B312" s="51" t="s">
        <v>318</v>
      </c>
      <c r="C312" s="52" t="s">
        <v>359</v>
      </c>
      <c r="D312" s="52" t="s">
        <v>158</v>
      </c>
      <c r="E312" s="52" t="s">
        <v>632</v>
      </c>
      <c r="F312" s="52" t="s">
        <v>223</v>
      </c>
      <c r="G312" s="57">
        <f t="shared" si="59"/>
        <v>20</v>
      </c>
      <c r="H312" s="57">
        <f t="shared" si="59"/>
        <v>20</v>
      </c>
      <c r="I312" s="57">
        <f t="shared" si="59"/>
        <v>20</v>
      </c>
      <c r="J312" s="39"/>
      <c r="K312" s="22"/>
      <c r="L312" s="22"/>
    </row>
    <row r="313" spans="1:12" s="17" customFormat="1" ht="25.5">
      <c r="A313" s="52" t="s">
        <v>960</v>
      </c>
      <c r="B313" s="51" t="s">
        <v>319</v>
      </c>
      <c r="C313" s="52" t="s">
        <v>359</v>
      </c>
      <c r="D313" s="52" t="s">
        <v>158</v>
      </c>
      <c r="E313" s="52" t="s">
        <v>632</v>
      </c>
      <c r="F313" s="52" t="s">
        <v>216</v>
      </c>
      <c r="G313" s="57">
        <v>20</v>
      </c>
      <c r="H313" s="57">
        <v>20</v>
      </c>
      <c r="I313" s="57">
        <v>20</v>
      </c>
      <c r="J313" s="39"/>
      <c r="K313" s="22"/>
      <c r="L313" s="22"/>
    </row>
    <row r="314" spans="1:12" s="17" customFormat="1" ht="76.5">
      <c r="A314" s="52" t="s">
        <v>961</v>
      </c>
      <c r="B314" s="51" t="s">
        <v>521</v>
      </c>
      <c r="C314" s="52" t="s">
        <v>359</v>
      </c>
      <c r="D314" s="52" t="s">
        <v>158</v>
      </c>
      <c r="E314" s="52" t="s">
        <v>633</v>
      </c>
      <c r="F314" s="52"/>
      <c r="G314" s="57">
        <f aca="true" t="shared" si="60" ref="G314:I315">G315</f>
        <v>9</v>
      </c>
      <c r="H314" s="57">
        <f t="shared" si="60"/>
        <v>9</v>
      </c>
      <c r="I314" s="57">
        <f t="shared" si="60"/>
        <v>9</v>
      </c>
      <c r="J314" s="39"/>
      <c r="K314" s="22"/>
      <c r="L314" s="22"/>
    </row>
    <row r="315" spans="1:12" s="17" customFormat="1" ht="25.5">
      <c r="A315" s="52" t="s">
        <v>119</v>
      </c>
      <c r="B315" s="51" t="s">
        <v>318</v>
      </c>
      <c r="C315" s="52" t="s">
        <v>359</v>
      </c>
      <c r="D315" s="52" t="s">
        <v>158</v>
      </c>
      <c r="E315" s="52" t="s">
        <v>633</v>
      </c>
      <c r="F315" s="52" t="s">
        <v>223</v>
      </c>
      <c r="G315" s="57">
        <f t="shared" si="60"/>
        <v>9</v>
      </c>
      <c r="H315" s="57">
        <f t="shared" si="60"/>
        <v>9</v>
      </c>
      <c r="I315" s="57">
        <f t="shared" si="60"/>
        <v>9</v>
      </c>
      <c r="J315" s="39"/>
      <c r="K315" s="22"/>
      <c r="L315" s="22"/>
    </row>
    <row r="316" spans="1:12" s="17" customFormat="1" ht="25.5">
      <c r="A316" s="52" t="s">
        <v>178</v>
      </c>
      <c r="B316" s="51" t="s">
        <v>319</v>
      </c>
      <c r="C316" s="52" t="s">
        <v>359</v>
      </c>
      <c r="D316" s="52" t="s">
        <v>158</v>
      </c>
      <c r="E316" s="52" t="s">
        <v>633</v>
      </c>
      <c r="F316" s="52" t="s">
        <v>216</v>
      </c>
      <c r="G316" s="57">
        <v>9</v>
      </c>
      <c r="H316" s="57">
        <v>9</v>
      </c>
      <c r="I316" s="57">
        <v>9</v>
      </c>
      <c r="J316" s="39"/>
      <c r="K316" s="22"/>
      <c r="L316" s="22"/>
    </row>
    <row r="317" spans="1:12" s="17" customFormat="1" ht="51">
      <c r="A317" s="52" t="s">
        <v>538</v>
      </c>
      <c r="B317" s="51" t="s">
        <v>522</v>
      </c>
      <c r="C317" s="52" t="s">
        <v>359</v>
      </c>
      <c r="D317" s="52" t="s">
        <v>158</v>
      </c>
      <c r="E317" s="52" t="s">
        <v>634</v>
      </c>
      <c r="F317" s="52"/>
      <c r="G317" s="57">
        <f aca="true" t="shared" si="61" ref="G317:I318">G318</f>
        <v>15</v>
      </c>
      <c r="H317" s="57">
        <f t="shared" si="61"/>
        <v>15</v>
      </c>
      <c r="I317" s="57">
        <f t="shared" si="61"/>
        <v>15</v>
      </c>
      <c r="J317" s="39"/>
      <c r="K317" s="22"/>
      <c r="L317" s="22"/>
    </row>
    <row r="318" spans="1:12" s="18" customFormat="1" ht="25.5">
      <c r="A318" s="52" t="s">
        <v>539</v>
      </c>
      <c r="B318" s="51" t="s">
        <v>318</v>
      </c>
      <c r="C318" s="52" t="s">
        <v>359</v>
      </c>
      <c r="D318" s="52" t="s">
        <v>158</v>
      </c>
      <c r="E318" s="52" t="s">
        <v>634</v>
      </c>
      <c r="F318" s="52" t="s">
        <v>223</v>
      </c>
      <c r="G318" s="57">
        <f t="shared" si="61"/>
        <v>15</v>
      </c>
      <c r="H318" s="57">
        <f t="shared" si="61"/>
        <v>15</v>
      </c>
      <c r="I318" s="57">
        <f t="shared" si="61"/>
        <v>15</v>
      </c>
      <c r="J318" s="40"/>
      <c r="K318" s="29"/>
      <c r="L318" s="29"/>
    </row>
    <row r="319" spans="1:12" s="16" customFormat="1" ht="25.5">
      <c r="A319" s="52" t="s">
        <v>540</v>
      </c>
      <c r="B319" s="51" t="s">
        <v>319</v>
      </c>
      <c r="C319" s="52" t="s">
        <v>359</v>
      </c>
      <c r="D319" s="52" t="s">
        <v>158</v>
      </c>
      <c r="E319" s="52" t="s">
        <v>634</v>
      </c>
      <c r="F319" s="52" t="s">
        <v>216</v>
      </c>
      <c r="G319" s="57">
        <v>15</v>
      </c>
      <c r="H319" s="57">
        <v>15</v>
      </c>
      <c r="I319" s="57">
        <v>15</v>
      </c>
      <c r="J319" s="38"/>
      <c r="K319" s="28"/>
      <c r="L319" s="28"/>
    </row>
    <row r="320" spans="1:12" s="17" customFormat="1" ht="76.5">
      <c r="A320" s="52" t="s">
        <v>541</v>
      </c>
      <c r="B320" s="51" t="s">
        <v>523</v>
      </c>
      <c r="C320" s="52" t="s">
        <v>359</v>
      </c>
      <c r="D320" s="52" t="s">
        <v>158</v>
      </c>
      <c r="E320" s="52" t="s">
        <v>635</v>
      </c>
      <c r="F320" s="52"/>
      <c r="G320" s="57">
        <f aca="true" t="shared" si="62" ref="G320:I321">G321</f>
        <v>5333.6</v>
      </c>
      <c r="H320" s="57">
        <f t="shared" si="62"/>
        <v>5333.6</v>
      </c>
      <c r="I320" s="57">
        <f t="shared" si="62"/>
        <v>5333.6</v>
      </c>
      <c r="J320" s="39"/>
      <c r="K320" s="22"/>
      <c r="L320" s="22"/>
    </row>
    <row r="321" spans="1:12" s="17" customFormat="1" ht="25.5">
      <c r="A321" s="52" t="s">
        <v>542</v>
      </c>
      <c r="B321" s="51" t="s">
        <v>464</v>
      </c>
      <c r="C321" s="52" t="s">
        <v>359</v>
      </c>
      <c r="D321" s="52" t="s">
        <v>158</v>
      </c>
      <c r="E321" s="52" t="s">
        <v>635</v>
      </c>
      <c r="F321" s="52" t="s">
        <v>338</v>
      </c>
      <c r="G321" s="57">
        <f t="shared" si="62"/>
        <v>5333.6</v>
      </c>
      <c r="H321" s="57">
        <f t="shared" si="62"/>
        <v>5333.6</v>
      </c>
      <c r="I321" s="57">
        <f t="shared" si="62"/>
        <v>5333.6</v>
      </c>
      <c r="J321" s="39"/>
      <c r="K321" s="22"/>
      <c r="L321" s="22"/>
    </row>
    <row r="322" spans="1:12" s="17" customFormat="1" ht="12.75">
      <c r="A322" s="52" t="s">
        <v>543</v>
      </c>
      <c r="B322" s="51" t="s">
        <v>340</v>
      </c>
      <c r="C322" s="52" t="s">
        <v>359</v>
      </c>
      <c r="D322" s="52" t="s">
        <v>158</v>
      </c>
      <c r="E322" s="52" t="s">
        <v>635</v>
      </c>
      <c r="F322" s="52" t="s">
        <v>339</v>
      </c>
      <c r="G322" s="57">
        <v>5333.6</v>
      </c>
      <c r="H322" s="57">
        <v>5333.6</v>
      </c>
      <c r="I322" s="57">
        <v>5333.6</v>
      </c>
      <c r="J322" s="39"/>
      <c r="K322" s="22"/>
      <c r="L322" s="22"/>
    </row>
    <row r="323" spans="1:12" s="17" customFormat="1" ht="89.25">
      <c r="A323" s="52" t="s">
        <v>120</v>
      </c>
      <c r="B323" s="51" t="s">
        <v>534</v>
      </c>
      <c r="C323" s="52" t="s">
        <v>359</v>
      </c>
      <c r="D323" s="52" t="s">
        <v>158</v>
      </c>
      <c r="E323" s="52" t="s">
        <v>864</v>
      </c>
      <c r="F323" s="52"/>
      <c r="G323" s="57">
        <f aca="true" t="shared" si="63" ref="G323:I324">G324</f>
        <v>35.5</v>
      </c>
      <c r="H323" s="57">
        <f t="shared" si="63"/>
        <v>35.5</v>
      </c>
      <c r="I323" s="57">
        <f t="shared" si="63"/>
        <v>35.5</v>
      </c>
      <c r="J323" s="39"/>
      <c r="K323" s="22"/>
      <c r="L323" s="22"/>
    </row>
    <row r="324" spans="1:12" s="17" customFormat="1" ht="25.5">
      <c r="A324" s="52" t="s">
        <v>121</v>
      </c>
      <c r="B324" s="51" t="s">
        <v>464</v>
      </c>
      <c r="C324" s="52" t="s">
        <v>359</v>
      </c>
      <c r="D324" s="52" t="s">
        <v>158</v>
      </c>
      <c r="E324" s="52" t="s">
        <v>864</v>
      </c>
      <c r="F324" s="52" t="s">
        <v>338</v>
      </c>
      <c r="G324" s="57">
        <f t="shared" si="63"/>
        <v>35.5</v>
      </c>
      <c r="H324" s="57">
        <f t="shared" si="63"/>
        <v>35.5</v>
      </c>
      <c r="I324" s="57">
        <f t="shared" si="63"/>
        <v>35.5</v>
      </c>
      <c r="J324" s="39"/>
      <c r="K324" s="22"/>
      <c r="L324" s="22"/>
    </row>
    <row r="325" spans="1:12" s="17" customFormat="1" ht="12.75">
      <c r="A325" s="52" t="s">
        <v>122</v>
      </c>
      <c r="B325" s="51" t="s">
        <v>340</v>
      </c>
      <c r="C325" s="52" t="s">
        <v>359</v>
      </c>
      <c r="D325" s="52" t="s">
        <v>158</v>
      </c>
      <c r="E325" s="52" t="s">
        <v>864</v>
      </c>
      <c r="F325" s="52" t="s">
        <v>339</v>
      </c>
      <c r="G325" s="57">
        <v>35.5</v>
      </c>
      <c r="H325" s="57">
        <v>35.5</v>
      </c>
      <c r="I325" s="57">
        <v>35.5</v>
      </c>
      <c r="J325" s="39"/>
      <c r="K325" s="22"/>
      <c r="L325" s="22"/>
    </row>
    <row r="326" spans="1:12" s="17" customFormat="1" ht="76.5">
      <c r="A326" s="52" t="s">
        <v>440</v>
      </c>
      <c r="B326" s="51" t="s">
        <v>524</v>
      </c>
      <c r="C326" s="52" t="s">
        <v>359</v>
      </c>
      <c r="D326" s="52" t="s">
        <v>158</v>
      </c>
      <c r="E326" s="52" t="s">
        <v>834</v>
      </c>
      <c r="F326" s="52"/>
      <c r="G326" s="57">
        <f aca="true" t="shared" si="64" ref="G326:I327">G327</f>
        <v>449.3</v>
      </c>
      <c r="H326" s="57">
        <f t="shared" si="64"/>
        <v>449.3</v>
      </c>
      <c r="I326" s="57">
        <f t="shared" si="64"/>
        <v>449.3</v>
      </c>
      <c r="J326" s="39"/>
      <c r="K326" s="22"/>
      <c r="L326" s="22"/>
    </row>
    <row r="327" spans="1:12" s="17" customFormat="1" ht="25.5">
      <c r="A327" s="52" t="s">
        <v>123</v>
      </c>
      <c r="B327" s="51" t="s">
        <v>464</v>
      </c>
      <c r="C327" s="52" t="s">
        <v>359</v>
      </c>
      <c r="D327" s="52" t="s">
        <v>158</v>
      </c>
      <c r="E327" s="52" t="s">
        <v>834</v>
      </c>
      <c r="F327" s="52" t="s">
        <v>338</v>
      </c>
      <c r="G327" s="57">
        <f t="shared" si="64"/>
        <v>449.3</v>
      </c>
      <c r="H327" s="57">
        <f t="shared" si="64"/>
        <v>449.3</v>
      </c>
      <c r="I327" s="57">
        <f t="shared" si="64"/>
        <v>449.3</v>
      </c>
      <c r="J327" s="39"/>
      <c r="K327" s="22"/>
      <c r="L327" s="22"/>
    </row>
    <row r="328" spans="1:12" s="17" customFormat="1" ht="12.75">
      <c r="A328" s="52" t="s">
        <v>124</v>
      </c>
      <c r="B328" s="51" t="s">
        <v>340</v>
      </c>
      <c r="C328" s="52" t="s">
        <v>359</v>
      </c>
      <c r="D328" s="52" t="s">
        <v>158</v>
      </c>
      <c r="E328" s="52" t="s">
        <v>834</v>
      </c>
      <c r="F328" s="52" t="s">
        <v>339</v>
      </c>
      <c r="G328" s="57">
        <v>449.3</v>
      </c>
      <c r="H328" s="57">
        <v>449.3</v>
      </c>
      <c r="I328" s="57">
        <v>449.3</v>
      </c>
      <c r="J328" s="39"/>
      <c r="K328" s="22"/>
      <c r="L328" s="22"/>
    </row>
    <row r="329" spans="1:12" s="17" customFormat="1" ht="63.75">
      <c r="A329" s="52" t="s">
        <v>125</v>
      </c>
      <c r="B329" s="51" t="s">
        <v>1159</v>
      </c>
      <c r="C329" s="52" t="s">
        <v>359</v>
      </c>
      <c r="D329" s="52" t="s">
        <v>158</v>
      </c>
      <c r="E329" s="52" t="s">
        <v>693</v>
      </c>
      <c r="F329" s="52"/>
      <c r="G329" s="57">
        <f aca="true" t="shared" si="65" ref="G329:I330">G330</f>
        <v>177.3</v>
      </c>
      <c r="H329" s="57">
        <f t="shared" si="65"/>
        <v>177.3</v>
      </c>
      <c r="I329" s="57">
        <f t="shared" si="65"/>
        <v>177.3</v>
      </c>
      <c r="J329" s="39"/>
      <c r="K329" s="22"/>
      <c r="L329" s="22"/>
    </row>
    <row r="330" spans="1:12" s="17" customFormat="1" ht="25.5">
      <c r="A330" s="52" t="s">
        <v>126</v>
      </c>
      <c r="B330" s="51" t="s">
        <v>464</v>
      </c>
      <c r="C330" s="52" t="s">
        <v>359</v>
      </c>
      <c r="D330" s="52" t="s">
        <v>158</v>
      </c>
      <c r="E330" s="52" t="s">
        <v>693</v>
      </c>
      <c r="F330" s="52" t="s">
        <v>338</v>
      </c>
      <c r="G330" s="57">
        <f t="shared" si="65"/>
        <v>177.3</v>
      </c>
      <c r="H330" s="57">
        <f t="shared" si="65"/>
        <v>177.3</v>
      </c>
      <c r="I330" s="57">
        <f t="shared" si="65"/>
        <v>177.3</v>
      </c>
      <c r="J330" s="39"/>
      <c r="K330" s="22"/>
      <c r="L330" s="22"/>
    </row>
    <row r="331" spans="1:12" s="17" customFormat="1" ht="12.75">
      <c r="A331" s="52" t="s">
        <v>127</v>
      </c>
      <c r="B331" s="51" t="s">
        <v>340</v>
      </c>
      <c r="C331" s="52" t="s">
        <v>359</v>
      </c>
      <c r="D331" s="52" t="s">
        <v>158</v>
      </c>
      <c r="E331" s="52" t="s">
        <v>693</v>
      </c>
      <c r="F331" s="52" t="s">
        <v>339</v>
      </c>
      <c r="G331" s="57">
        <v>177.3</v>
      </c>
      <c r="H331" s="57">
        <v>177.3</v>
      </c>
      <c r="I331" s="57">
        <v>177.3</v>
      </c>
      <c r="J331" s="39"/>
      <c r="K331" s="22"/>
      <c r="L331" s="22"/>
    </row>
    <row r="332" spans="1:12" s="17" customFormat="1" ht="25.5">
      <c r="A332" s="52" t="s">
        <v>128</v>
      </c>
      <c r="B332" s="51" t="s">
        <v>209</v>
      </c>
      <c r="C332" s="52" t="s">
        <v>359</v>
      </c>
      <c r="D332" s="52" t="s">
        <v>158</v>
      </c>
      <c r="E332" s="52" t="s">
        <v>675</v>
      </c>
      <c r="F332" s="52"/>
      <c r="G332" s="57">
        <f>G333+G336</f>
        <v>13</v>
      </c>
      <c r="H332" s="57">
        <f>H333+H336</f>
        <v>13</v>
      </c>
      <c r="I332" s="57">
        <f>I333+I336</f>
        <v>13</v>
      </c>
      <c r="J332" s="39"/>
      <c r="K332" s="22"/>
      <c r="L332" s="22"/>
    </row>
    <row r="333" spans="1:12" s="3" customFormat="1" ht="51">
      <c r="A333" s="52" t="s">
        <v>261</v>
      </c>
      <c r="B333" s="51" t="s">
        <v>525</v>
      </c>
      <c r="C333" s="52" t="s">
        <v>359</v>
      </c>
      <c r="D333" s="52" t="s">
        <v>158</v>
      </c>
      <c r="E333" s="52" t="s">
        <v>676</v>
      </c>
      <c r="F333" s="52"/>
      <c r="G333" s="57">
        <f aca="true" t="shared" si="66" ref="G333:I334">G334</f>
        <v>8</v>
      </c>
      <c r="H333" s="57">
        <f t="shared" si="66"/>
        <v>8</v>
      </c>
      <c r="I333" s="57">
        <f t="shared" si="66"/>
        <v>8</v>
      </c>
      <c r="J333" s="39"/>
      <c r="K333" s="25"/>
      <c r="L333" s="25"/>
    </row>
    <row r="334" spans="1:12" s="3" customFormat="1" ht="25.5">
      <c r="A334" s="52" t="s">
        <v>551</v>
      </c>
      <c r="B334" s="51" t="s">
        <v>318</v>
      </c>
      <c r="C334" s="52" t="s">
        <v>359</v>
      </c>
      <c r="D334" s="52" t="s">
        <v>158</v>
      </c>
      <c r="E334" s="52" t="s">
        <v>676</v>
      </c>
      <c r="F334" s="52" t="s">
        <v>223</v>
      </c>
      <c r="G334" s="57">
        <f t="shared" si="66"/>
        <v>8</v>
      </c>
      <c r="H334" s="57">
        <f t="shared" si="66"/>
        <v>8</v>
      </c>
      <c r="I334" s="57">
        <f t="shared" si="66"/>
        <v>8</v>
      </c>
      <c r="J334" s="39"/>
      <c r="K334" s="25"/>
      <c r="L334" s="25"/>
    </row>
    <row r="335" spans="1:12" s="3" customFormat="1" ht="25.5">
      <c r="A335" s="52" t="s">
        <v>552</v>
      </c>
      <c r="B335" s="51" t="s">
        <v>319</v>
      </c>
      <c r="C335" s="52" t="s">
        <v>359</v>
      </c>
      <c r="D335" s="52" t="s">
        <v>158</v>
      </c>
      <c r="E335" s="52" t="s">
        <v>676</v>
      </c>
      <c r="F335" s="52" t="s">
        <v>216</v>
      </c>
      <c r="G335" s="57">
        <v>8</v>
      </c>
      <c r="H335" s="57">
        <v>8</v>
      </c>
      <c r="I335" s="57">
        <v>8</v>
      </c>
      <c r="J335" s="39"/>
      <c r="K335" s="25"/>
      <c r="L335" s="25"/>
    </row>
    <row r="336" spans="1:12" s="3" customFormat="1" ht="63.75">
      <c r="A336" s="52" t="s">
        <v>962</v>
      </c>
      <c r="B336" s="51" t="s">
        <v>863</v>
      </c>
      <c r="C336" s="52" t="s">
        <v>359</v>
      </c>
      <c r="D336" s="52" t="s">
        <v>158</v>
      </c>
      <c r="E336" s="52" t="s">
        <v>862</v>
      </c>
      <c r="F336" s="52"/>
      <c r="G336" s="57">
        <f aca="true" t="shared" si="67" ref="G336:I337">SUM(G337)</f>
        <v>5</v>
      </c>
      <c r="H336" s="57">
        <f t="shared" si="67"/>
        <v>5</v>
      </c>
      <c r="I336" s="57">
        <f t="shared" si="67"/>
        <v>5</v>
      </c>
      <c r="J336" s="39"/>
      <c r="K336" s="25"/>
      <c r="L336" s="25"/>
    </row>
    <row r="337" spans="1:12" s="3" customFormat="1" ht="25.5">
      <c r="A337" s="52" t="s">
        <v>963</v>
      </c>
      <c r="B337" s="51" t="s">
        <v>318</v>
      </c>
      <c r="C337" s="52" t="s">
        <v>359</v>
      </c>
      <c r="D337" s="52" t="s">
        <v>158</v>
      </c>
      <c r="E337" s="52" t="s">
        <v>862</v>
      </c>
      <c r="F337" s="52" t="s">
        <v>223</v>
      </c>
      <c r="G337" s="57">
        <f>SUM(G338)</f>
        <v>5</v>
      </c>
      <c r="H337" s="57">
        <f t="shared" si="67"/>
        <v>5</v>
      </c>
      <c r="I337" s="57">
        <f t="shared" si="67"/>
        <v>5</v>
      </c>
      <c r="J337" s="39"/>
      <c r="K337" s="25"/>
      <c r="L337" s="25"/>
    </row>
    <row r="338" spans="1:12" s="3" customFormat="1" ht="25.5">
      <c r="A338" s="52" t="s">
        <v>964</v>
      </c>
      <c r="B338" s="51" t="s">
        <v>319</v>
      </c>
      <c r="C338" s="52" t="s">
        <v>359</v>
      </c>
      <c r="D338" s="52" t="s">
        <v>158</v>
      </c>
      <c r="E338" s="52" t="s">
        <v>862</v>
      </c>
      <c r="F338" s="52" t="s">
        <v>216</v>
      </c>
      <c r="G338" s="57">
        <v>5</v>
      </c>
      <c r="H338" s="57">
        <v>5</v>
      </c>
      <c r="I338" s="57">
        <v>5</v>
      </c>
      <c r="J338" s="39"/>
      <c r="K338" s="25"/>
      <c r="L338" s="25"/>
    </row>
    <row r="339" spans="1:12" s="3" customFormat="1" ht="12.75">
      <c r="A339" s="52" t="s">
        <v>262</v>
      </c>
      <c r="B339" s="67" t="s">
        <v>140</v>
      </c>
      <c r="C339" s="62" t="s">
        <v>359</v>
      </c>
      <c r="D339" s="62" t="s">
        <v>141</v>
      </c>
      <c r="E339" s="62" t="s">
        <v>334</v>
      </c>
      <c r="F339" s="62" t="s">
        <v>334</v>
      </c>
      <c r="G339" s="71">
        <f>G340+G379</f>
        <v>54405.49999999999</v>
      </c>
      <c r="H339" s="71">
        <f>H340+H379</f>
        <v>55405.49999999999</v>
      </c>
      <c r="I339" s="71">
        <f>I340+I379</f>
        <v>54829.99999999999</v>
      </c>
      <c r="J339" s="39"/>
      <c r="K339" s="25"/>
      <c r="L339" s="25"/>
    </row>
    <row r="340" spans="1:12" s="3" customFormat="1" ht="12.75">
      <c r="A340" s="52" t="s">
        <v>263</v>
      </c>
      <c r="B340" s="69" t="s">
        <v>142</v>
      </c>
      <c r="C340" s="70" t="s">
        <v>359</v>
      </c>
      <c r="D340" s="70" t="s">
        <v>143</v>
      </c>
      <c r="E340" s="70" t="s">
        <v>334</v>
      </c>
      <c r="F340" s="70" t="s">
        <v>334</v>
      </c>
      <c r="G340" s="76">
        <f>G341</f>
        <v>36630.899999999994</v>
      </c>
      <c r="H340" s="76">
        <f>H341</f>
        <v>37630.899999999994</v>
      </c>
      <c r="I340" s="76">
        <f>I341</f>
        <v>37633.899999999994</v>
      </c>
      <c r="J340" s="39"/>
      <c r="K340" s="25"/>
      <c r="L340" s="25"/>
    </row>
    <row r="341" spans="1:12" s="3" customFormat="1" ht="25.5">
      <c r="A341" s="52" t="s">
        <v>965</v>
      </c>
      <c r="B341" s="54" t="s">
        <v>526</v>
      </c>
      <c r="C341" s="52" t="s">
        <v>359</v>
      </c>
      <c r="D341" s="52" t="s">
        <v>143</v>
      </c>
      <c r="E341" s="52" t="s">
        <v>577</v>
      </c>
      <c r="F341" s="52"/>
      <c r="G341" s="57">
        <f>G342+G349+G365</f>
        <v>36630.899999999994</v>
      </c>
      <c r="H341" s="57">
        <f>H342+H349+H365</f>
        <v>37630.899999999994</v>
      </c>
      <c r="I341" s="57">
        <f>I342+I349+I365</f>
        <v>37633.899999999994</v>
      </c>
      <c r="J341" s="39"/>
      <c r="K341" s="25"/>
      <c r="L341" s="25"/>
    </row>
    <row r="342" spans="1:12" s="3" customFormat="1" ht="12.75">
      <c r="A342" s="52" t="s">
        <v>966</v>
      </c>
      <c r="B342" s="51" t="s">
        <v>144</v>
      </c>
      <c r="C342" s="52" t="s">
        <v>359</v>
      </c>
      <c r="D342" s="52" t="s">
        <v>143</v>
      </c>
      <c r="E342" s="52" t="s">
        <v>637</v>
      </c>
      <c r="F342" s="52"/>
      <c r="G342" s="57">
        <f>G343+G346</f>
        <v>9759</v>
      </c>
      <c r="H342" s="57">
        <f>H343+H346</f>
        <v>9759</v>
      </c>
      <c r="I342" s="57">
        <f>I343+I346</f>
        <v>9759</v>
      </c>
      <c r="J342" s="39"/>
      <c r="K342" s="25"/>
      <c r="L342" s="25"/>
    </row>
    <row r="343" spans="1:12" s="3" customFormat="1" ht="63.75">
      <c r="A343" s="52" t="s">
        <v>753</v>
      </c>
      <c r="B343" s="51" t="s">
        <v>164</v>
      </c>
      <c r="C343" s="52" t="s">
        <v>359</v>
      </c>
      <c r="D343" s="52" t="s">
        <v>143</v>
      </c>
      <c r="E343" s="52" t="s">
        <v>638</v>
      </c>
      <c r="F343" s="52"/>
      <c r="G343" s="57">
        <f aca="true" t="shared" si="68" ref="G343:I344">G344</f>
        <v>9698.7</v>
      </c>
      <c r="H343" s="57">
        <f t="shared" si="68"/>
        <v>9698.7</v>
      </c>
      <c r="I343" s="57">
        <f t="shared" si="68"/>
        <v>9698.7</v>
      </c>
      <c r="J343" s="39"/>
      <c r="K343" s="25"/>
      <c r="L343" s="25"/>
    </row>
    <row r="344" spans="1:12" s="8" customFormat="1" ht="25.5">
      <c r="A344" s="52" t="s">
        <v>754</v>
      </c>
      <c r="B344" s="51" t="s">
        <v>464</v>
      </c>
      <c r="C344" s="52" t="s">
        <v>359</v>
      </c>
      <c r="D344" s="52" t="s">
        <v>143</v>
      </c>
      <c r="E344" s="52" t="s">
        <v>638</v>
      </c>
      <c r="F344" s="52" t="s">
        <v>338</v>
      </c>
      <c r="G344" s="57">
        <f t="shared" si="68"/>
        <v>9698.7</v>
      </c>
      <c r="H344" s="57">
        <f t="shared" si="68"/>
        <v>9698.7</v>
      </c>
      <c r="I344" s="57">
        <f t="shared" si="68"/>
        <v>9698.7</v>
      </c>
      <c r="J344" s="41"/>
      <c r="K344" s="30"/>
      <c r="L344" s="30"/>
    </row>
    <row r="345" spans="1:12" s="4" customFormat="1" ht="12.75">
      <c r="A345" s="52" t="s">
        <v>967</v>
      </c>
      <c r="B345" s="51" t="s">
        <v>340</v>
      </c>
      <c r="C345" s="52" t="s">
        <v>359</v>
      </c>
      <c r="D345" s="52" t="s">
        <v>143</v>
      </c>
      <c r="E345" s="52" t="s">
        <v>638</v>
      </c>
      <c r="F345" s="52" t="s">
        <v>339</v>
      </c>
      <c r="G345" s="57">
        <v>9698.7</v>
      </c>
      <c r="H345" s="57">
        <v>9698.7</v>
      </c>
      <c r="I345" s="57">
        <v>9698.7</v>
      </c>
      <c r="J345" s="40"/>
      <c r="K345" s="26"/>
      <c r="L345" s="26"/>
    </row>
    <row r="346" spans="1:12" s="4" customFormat="1" ht="89.25">
      <c r="A346" s="52" t="s">
        <v>968</v>
      </c>
      <c r="B346" s="51" t="s">
        <v>636</v>
      </c>
      <c r="C346" s="52" t="s">
        <v>359</v>
      </c>
      <c r="D346" s="52" t="s">
        <v>143</v>
      </c>
      <c r="E346" s="52" t="s">
        <v>835</v>
      </c>
      <c r="F346" s="52"/>
      <c r="G346" s="57">
        <f aca="true" t="shared" si="69" ref="G346:I347">G347</f>
        <v>60.3</v>
      </c>
      <c r="H346" s="57">
        <f t="shared" si="69"/>
        <v>60.3</v>
      </c>
      <c r="I346" s="57">
        <f t="shared" si="69"/>
        <v>60.3</v>
      </c>
      <c r="J346" s="40"/>
      <c r="K346" s="26"/>
      <c r="L346" s="26"/>
    </row>
    <row r="347" spans="1:12" s="4" customFormat="1" ht="25.5">
      <c r="A347" s="52" t="s">
        <v>969</v>
      </c>
      <c r="B347" s="51" t="s">
        <v>464</v>
      </c>
      <c r="C347" s="52" t="s">
        <v>359</v>
      </c>
      <c r="D347" s="52" t="s">
        <v>143</v>
      </c>
      <c r="E347" s="52" t="s">
        <v>835</v>
      </c>
      <c r="F347" s="52" t="s">
        <v>338</v>
      </c>
      <c r="G347" s="57">
        <f t="shared" si="69"/>
        <v>60.3</v>
      </c>
      <c r="H347" s="57">
        <f t="shared" si="69"/>
        <v>60.3</v>
      </c>
      <c r="I347" s="57">
        <f t="shared" si="69"/>
        <v>60.3</v>
      </c>
      <c r="J347" s="40"/>
      <c r="K347" s="26"/>
      <c r="L347" s="26"/>
    </row>
    <row r="348" spans="1:12" s="4" customFormat="1" ht="12.75">
      <c r="A348" s="52" t="s">
        <v>970</v>
      </c>
      <c r="B348" s="51" t="s">
        <v>340</v>
      </c>
      <c r="C348" s="52" t="s">
        <v>359</v>
      </c>
      <c r="D348" s="52" t="s">
        <v>143</v>
      </c>
      <c r="E348" s="52" t="s">
        <v>835</v>
      </c>
      <c r="F348" s="52" t="s">
        <v>339</v>
      </c>
      <c r="G348" s="57">
        <v>60.3</v>
      </c>
      <c r="H348" s="57">
        <v>60.3</v>
      </c>
      <c r="I348" s="57">
        <v>60.3</v>
      </c>
      <c r="J348" s="40"/>
      <c r="K348" s="26"/>
      <c r="L348" s="26"/>
    </row>
    <row r="349" spans="1:12" s="5" customFormat="1" ht="25.5">
      <c r="A349" s="52" t="s">
        <v>971</v>
      </c>
      <c r="B349" s="51" t="s">
        <v>165</v>
      </c>
      <c r="C349" s="52" t="s">
        <v>359</v>
      </c>
      <c r="D349" s="52" t="s">
        <v>143</v>
      </c>
      <c r="E349" s="52" t="s">
        <v>639</v>
      </c>
      <c r="F349" s="62"/>
      <c r="G349" s="57">
        <f>G350+G353+G356+G359+G362</f>
        <v>25029.2</v>
      </c>
      <c r="H349" s="57">
        <f>H350+H353+H356+H359+H362</f>
        <v>26029.2</v>
      </c>
      <c r="I349" s="57">
        <f>I350+I353+I356+I359+I362</f>
        <v>26017.2</v>
      </c>
      <c r="J349" s="38"/>
      <c r="K349" s="31"/>
      <c r="L349" s="31"/>
    </row>
    <row r="350" spans="1:12" s="3" customFormat="1" ht="76.5">
      <c r="A350" s="52" t="s">
        <v>972</v>
      </c>
      <c r="B350" s="51" t="s">
        <v>166</v>
      </c>
      <c r="C350" s="52" t="s">
        <v>359</v>
      </c>
      <c r="D350" s="52" t="s">
        <v>143</v>
      </c>
      <c r="E350" s="52" t="s">
        <v>640</v>
      </c>
      <c r="F350" s="52"/>
      <c r="G350" s="57">
        <f aca="true" t="shared" si="70" ref="G350:I351">G351</f>
        <v>7</v>
      </c>
      <c r="H350" s="57">
        <f t="shared" si="70"/>
        <v>7</v>
      </c>
      <c r="I350" s="57">
        <f t="shared" si="70"/>
        <v>7</v>
      </c>
      <c r="J350" s="39"/>
      <c r="K350" s="25"/>
      <c r="L350" s="25"/>
    </row>
    <row r="351" spans="1:12" s="3" customFormat="1" ht="25.5">
      <c r="A351" s="52" t="s">
        <v>973</v>
      </c>
      <c r="B351" s="51" t="s">
        <v>318</v>
      </c>
      <c r="C351" s="52" t="s">
        <v>359</v>
      </c>
      <c r="D351" s="52" t="s">
        <v>143</v>
      </c>
      <c r="E351" s="52" t="s">
        <v>640</v>
      </c>
      <c r="F351" s="52" t="s">
        <v>223</v>
      </c>
      <c r="G351" s="57">
        <f t="shared" si="70"/>
        <v>7</v>
      </c>
      <c r="H351" s="57">
        <f t="shared" si="70"/>
        <v>7</v>
      </c>
      <c r="I351" s="57">
        <f t="shared" si="70"/>
        <v>7</v>
      </c>
      <c r="J351" s="39"/>
      <c r="K351" s="25"/>
      <c r="L351" s="25"/>
    </row>
    <row r="352" spans="1:12" s="3" customFormat="1" ht="25.5">
      <c r="A352" s="52" t="s">
        <v>974</v>
      </c>
      <c r="B352" s="51" t="s">
        <v>319</v>
      </c>
      <c r="C352" s="52" t="s">
        <v>359</v>
      </c>
      <c r="D352" s="52" t="s">
        <v>143</v>
      </c>
      <c r="E352" s="52" t="s">
        <v>640</v>
      </c>
      <c r="F352" s="52" t="s">
        <v>216</v>
      </c>
      <c r="G352" s="57">
        <v>7</v>
      </c>
      <c r="H352" s="57">
        <v>7</v>
      </c>
      <c r="I352" s="57">
        <v>7</v>
      </c>
      <c r="J352" s="39"/>
      <c r="K352" s="25"/>
      <c r="L352" s="25"/>
    </row>
    <row r="353" spans="1:12" s="3" customFormat="1" ht="63.75">
      <c r="A353" s="52" t="s">
        <v>975</v>
      </c>
      <c r="B353" s="51" t="s">
        <v>1131</v>
      </c>
      <c r="C353" s="52" t="s">
        <v>359</v>
      </c>
      <c r="D353" s="52" t="s">
        <v>143</v>
      </c>
      <c r="E353" s="52" t="s">
        <v>641</v>
      </c>
      <c r="F353" s="52"/>
      <c r="G353" s="57">
        <f aca="true" t="shared" si="71" ref="G353:I354">G354</f>
        <v>10</v>
      </c>
      <c r="H353" s="57">
        <f t="shared" si="71"/>
        <v>10</v>
      </c>
      <c r="I353" s="57">
        <f t="shared" si="71"/>
        <v>10</v>
      </c>
      <c r="J353" s="39"/>
      <c r="K353" s="25"/>
      <c r="L353" s="25"/>
    </row>
    <row r="354" spans="1:12" s="3" customFormat="1" ht="25.5">
      <c r="A354" s="52" t="s">
        <v>755</v>
      </c>
      <c r="B354" s="51" t="s">
        <v>318</v>
      </c>
      <c r="C354" s="52" t="s">
        <v>359</v>
      </c>
      <c r="D354" s="52" t="s">
        <v>143</v>
      </c>
      <c r="E354" s="52" t="s">
        <v>641</v>
      </c>
      <c r="F354" s="52" t="s">
        <v>223</v>
      </c>
      <c r="G354" s="57">
        <f t="shared" si="71"/>
        <v>10</v>
      </c>
      <c r="H354" s="57">
        <f t="shared" si="71"/>
        <v>10</v>
      </c>
      <c r="I354" s="57">
        <f t="shared" si="71"/>
        <v>10</v>
      </c>
      <c r="J354" s="39"/>
      <c r="K354" s="25"/>
      <c r="L354" s="25"/>
    </row>
    <row r="355" spans="1:12" s="3" customFormat="1" ht="25.5">
      <c r="A355" s="52" t="s">
        <v>976</v>
      </c>
      <c r="B355" s="51" t="s">
        <v>319</v>
      </c>
      <c r="C355" s="52" t="s">
        <v>359</v>
      </c>
      <c r="D355" s="52" t="s">
        <v>143</v>
      </c>
      <c r="E355" s="52" t="s">
        <v>641</v>
      </c>
      <c r="F355" s="52" t="s">
        <v>216</v>
      </c>
      <c r="G355" s="57">
        <v>10</v>
      </c>
      <c r="H355" s="57">
        <v>10</v>
      </c>
      <c r="I355" s="57">
        <v>10</v>
      </c>
      <c r="J355" s="39"/>
      <c r="K355" s="25"/>
      <c r="L355" s="25"/>
    </row>
    <row r="356" spans="1:12" s="17" customFormat="1" ht="63.75">
      <c r="A356" s="52" t="s">
        <v>977</v>
      </c>
      <c r="B356" s="51" t="s">
        <v>167</v>
      </c>
      <c r="C356" s="52" t="s">
        <v>359</v>
      </c>
      <c r="D356" s="52" t="s">
        <v>143</v>
      </c>
      <c r="E356" s="52" t="s">
        <v>642</v>
      </c>
      <c r="F356" s="52"/>
      <c r="G356" s="57">
        <f aca="true" t="shared" si="72" ref="G356:I357">G357</f>
        <v>12</v>
      </c>
      <c r="H356" s="57">
        <f t="shared" si="72"/>
        <v>12</v>
      </c>
      <c r="I356" s="57">
        <f t="shared" si="72"/>
        <v>0</v>
      </c>
      <c r="J356" s="39"/>
      <c r="K356" s="22"/>
      <c r="L356" s="22"/>
    </row>
    <row r="357" spans="1:12" s="18" customFormat="1" ht="25.5">
      <c r="A357" s="52" t="s">
        <v>978</v>
      </c>
      <c r="B357" s="51" t="s">
        <v>318</v>
      </c>
      <c r="C357" s="52" t="s">
        <v>359</v>
      </c>
      <c r="D357" s="52" t="s">
        <v>143</v>
      </c>
      <c r="E357" s="52" t="s">
        <v>642</v>
      </c>
      <c r="F357" s="52" t="s">
        <v>223</v>
      </c>
      <c r="G357" s="57">
        <f t="shared" si="72"/>
        <v>12</v>
      </c>
      <c r="H357" s="57">
        <f t="shared" si="72"/>
        <v>12</v>
      </c>
      <c r="I357" s="57">
        <f t="shared" si="72"/>
        <v>0</v>
      </c>
      <c r="J357" s="40"/>
      <c r="K357" s="29"/>
      <c r="L357" s="29"/>
    </row>
    <row r="358" spans="1:12" s="18" customFormat="1" ht="25.5">
      <c r="A358" s="52" t="s">
        <v>979</v>
      </c>
      <c r="B358" s="51" t="s">
        <v>319</v>
      </c>
      <c r="C358" s="52" t="s">
        <v>359</v>
      </c>
      <c r="D358" s="52" t="s">
        <v>143</v>
      </c>
      <c r="E358" s="52" t="s">
        <v>642</v>
      </c>
      <c r="F358" s="52" t="s">
        <v>216</v>
      </c>
      <c r="G358" s="57">
        <v>12</v>
      </c>
      <c r="H358" s="57">
        <v>12</v>
      </c>
      <c r="I358" s="57">
        <v>0</v>
      </c>
      <c r="J358" s="40"/>
      <c r="K358" s="29"/>
      <c r="L358" s="29"/>
    </row>
    <row r="359" spans="1:12" s="16" customFormat="1" ht="66" customHeight="1">
      <c r="A359" s="52" t="s">
        <v>980</v>
      </c>
      <c r="B359" s="51" t="s">
        <v>1166</v>
      </c>
      <c r="C359" s="52" t="s">
        <v>359</v>
      </c>
      <c r="D359" s="52" t="s">
        <v>143</v>
      </c>
      <c r="E359" s="52" t="s">
        <v>643</v>
      </c>
      <c r="F359" s="52"/>
      <c r="G359" s="57">
        <f aca="true" t="shared" si="73" ref="G359:I360">G360</f>
        <v>24939.9</v>
      </c>
      <c r="H359" s="57">
        <f t="shared" si="73"/>
        <v>25939.9</v>
      </c>
      <c r="I359" s="57">
        <f t="shared" si="73"/>
        <v>25939.9</v>
      </c>
      <c r="J359" s="38"/>
      <c r="K359" s="28"/>
      <c r="L359" s="28"/>
    </row>
    <row r="360" spans="1:12" s="17" customFormat="1" ht="25.5">
      <c r="A360" s="52" t="s">
        <v>981</v>
      </c>
      <c r="B360" s="51" t="s">
        <v>464</v>
      </c>
      <c r="C360" s="52" t="s">
        <v>359</v>
      </c>
      <c r="D360" s="52" t="s">
        <v>143</v>
      </c>
      <c r="E360" s="52" t="s">
        <v>643</v>
      </c>
      <c r="F360" s="52" t="s">
        <v>338</v>
      </c>
      <c r="G360" s="57">
        <f t="shared" si="73"/>
        <v>24939.9</v>
      </c>
      <c r="H360" s="57">
        <f t="shared" si="73"/>
        <v>25939.9</v>
      </c>
      <c r="I360" s="57">
        <f t="shared" si="73"/>
        <v>25939.9</v>
      </c>
      <c r="J360" s="39"/>
      <c r="K360" s="22"/>
      <c r="L360" s="22"/>
    </row>
    <row r="361" spans="1:12" s="17" customFormat="1" ht="12.75">
      <c r="A361" s="52" t="s">
        <v>982</v>
      </c>
      <c r="B361" s="51" t="s">
        <v>340</v>
      </c>
      <c r="C361" s="52" t="s">
        <v>359</v>
      </c>
      <c r="D361" s="52" t="s">
        <v>143</v>
      </c>
      <c r="E361" s="52" t="s">
        <v>643</v>
      </c>
      <c r="F361" s="52" t="s">
        <v>339</v>
      </c>
      <c r="G361" s="57">
        <v>24939.9</v>
      </c>
      <c r="H361" s="57">
        <v>25939.9</v>
      </c>
      <c r="I361" s="57">
        <v>25939.9</v>
      </c>
      <c r="J361" s="39"/>
      <c r="K361" s="22"/>
      <c r="L361" s="22"/>
    </row>
    <row r="362" spans="1:12" s="17" customFormat="1" ht="89.25">
      <c r="A362" s="52" t="s">
        <v>983</v>
      </c>
      <c r="B362" s="51" t="s">
        <v>644</v>
      </c>
      <c r="C362" s="52" t="s">
        <v>359</v>
      </c>
      <c r="D362" s="52" t="s">
        <v>143</v>
      </c>
      <c r="E362" s="52" t="s">
        <v>836</v>
      </c>
      <c r="F362" s="52"/>
      <c r="G362" s="57">
        <f aca="true" t="shared" si="74" ref="G362:I363">G363</f>
        <v>60.3</v>
      </c>
      <c r="H362" s="57">
        <f t="shared" si="74"/>
        <v>60.3</v>
      </c>
      <c r="I362" s="57">
        <f t="shared" si="74"/>
        <v>60.3</v>
      </c>
      <c r="J362" s="39"/>
      <c r="K362" s="22"/>
      <c r="L362" s="22"/>
    </row>
    <row r="363" spans="1:12" s="17" customFormat="1" ht="25.5">
      <c r="A363" s="52" t="s">
        <v>984</v>
      </c>
      <c r="B363" s="51" t="s">
        <v>464</v>
      </c>
      <c r="C363" s="52" t="s">
        <v>359</v>
      </c>
      <c r="D363" s="52" t="s">
        <v>143</v>
      </c>
      <c r="E363" s="52" t="s">
        <v>836</v>
      </c>
      <c r="F363" s="52" t="s">
        <v>338</v>
      </c>
      <c r="G363" s="57">
        <f t="shared" si="74"/>
        <v>60.3</v>
      </c>
      <c r="H363" s="57">
        <f t="shared" si="74"/>
        <v>60.3</v>
      </c>
      <c r="I363" s="57">
        <f t="shared" si="74"/>
        <v>60.3</v>
      </c>
      <c r="J363" s="39"/>
      <c r="K363" s="22"/>
      <c r="L363" s="22"/>
    </row>
    <row r="364" spans="1:12" s="17" customFormat="1" ht="12.75">
      <c r="A364" s="52" t="s">
        <v>264</v>
      </c>
      <c r="B364" s="51" t="s">
        <v>340</v>
      </c>
      <c r="C364" s="52" t="s">
        <v>359</v>
      </c>
      <c r="D364" s="52" t="s">
        <v>143</v>
      </c>
      <c r="E364" s="52" t="s">
        <v>836</v>
      </c>
      <c r="F364" s="52" t="s">
        <v>339</v>
      </c>
      <c r="G364" s="57">
        <v>60.3</v>
      </c>
      <c r="H364" s="57">
        <v>60.3</v>
      </c>
      <c r="I364" s="57">
        <v>60.3</v>
      </c>
      <c r="J364" s="39"/>
      <c r="K364" s="22"/>
      <c r="L364" s="22"/>
    </row>
    <row r="365" spans="1:12" s="17" customFormat="1" ht="25.5">
      <c r="A365" s="52" t="s">
        <v>265</v>
      </c>
      <c r="B365" s="51" t="s">
        <v>390</v>
      </c>
      <c r="C365" s="52" t="s">
        <v>359</v>
      </c>
      <c r="D365" s="52" t="s">
        <v>143</v>
      </c>
      <c r="E365" s="52" t="s">
        <v>576</v>
      </c>
      <c r="F365" s="52"/>
      <c r="G365" s="57">
        <f>G373+G366+G376</f>
        <v>1842.7</v>
      </c>
      <c r="H365" s="57">
        <f>H373+H366+H376</f>
        <v>1842.7</v>
      </c>
      <c r="I365" s="57">
        <f>I373+I366+I376</f>
        <v>1857.7</v>
      </c>
      <c r="J365" s="39"/>
      <c r="K365" s="22"/>
      <c r="L365" s="22"/>
    </row>
    <row r="366" spans="1:12" s="17" customFormat="1" ht="63.75">
      <c r="A366" s="52" t="s">
        <v>266</v>
      </c>
      <c r="B366" s="51" t="s">
        <v>845</v>
      </c>
      <c r="C366" s="52" t="s">
        <v>359</v>
      </c>
      <c r="D366" s="52" t="s">
        <v>143</v>
      </c>
      <c r="E366" s="52" t="s">
        <v>844</v>
      </c>
      <c r="F366" s="52"/>
      <c r="G366" s="57">
        <f>SUM(G367+G369+G371)</f>
        <v>1837.7</v>
      </c>
      <c r="H366" s="57">
        <f>SUM(H367+H369+H371)</f>
        <v>1837.7</v>
      </c>
      <c r="I366" s="57">
        <f>SUM(I367+I369+I371)</f>
        <v>1837.7</v>
      </c>
      <c r="J366" s="39"/>
      <c r="K366" s="22"/>
      <c r="L366" s="22"/>
    </row>
    <row r="367" spans="1:12" s="17" customFormat="1" ht="51">
      <c r="A367" s="52" t="s">
        <v>267</v>
      </c>
      <c r="B367" s="56" t="s">
        <v>365</v>
      </c>
      <c r="C367" s="52" t="s">
        <v>359</v>
      </c>
      <c r="D367" s="52" t="s">
        <v>143</v>
      </c>
      <c r="E367" s="52" t="s">
        <v>844</v>
      </c>
      <c r="F367" s="52" t="s">
        <v>362</v>
      </c>
      <c r="G367" s="57">
        <f>SUM(G368)</f>
        <v>1804.7</v>
      </c>
      <c r="H367" s="57">
        <f>SUM(H368)</f>
        <v>1804.7</v>
      </c>
      <c r="I367" s="57">
        <f>SUM(I368)</f>
        <v>1804.7</v>
      </c>
      <c r="J367" s="39"/>
      <c r="K367" s="22"/>
      <c r="L367" s="22"/>
    </row>
    <row r="368" spans="1:12" s="17" customFormat="1" ht="12.75">
      <c r="A368" s="52" t="s">
        <v>756</v>
      </c>
      <c r="B368" s="56" t="s">
        <v>366</v>
      </c>
      <c r="C368" s="52" t="s">
        <v>359</v>
      </c>
      <c r="D368" s="52" t="s">
        <v>143</v>
      </c>
      <c r="E368" s="52" t="s">
        <v>844</v>
      </c>
      <c r="F368" s="52" t="s">
        <v>398</v>
      </c>
      <c r="G368" s="57">
        <v>1804.7</v>
      </c>
      <c r="H368" s="57">
        <v>1804.7</v>
      </c>
      <c r="I368" s="57">
        <v>1804.7</v>
      </c>
      <c r="J368" s="39"/>
      <c r="K368" s="22"/>
      <c r="L368" s="22"/>
    </row>
    <row r="369" spans="1:12" s="17" customFormat="1" ht="25.5">
      <c r="A369" s="52" t="s">
        <v>757</v>
      </c>
      <c r="B369" s="51" t="s">
        <v>318</v>
      </c>
      <c r="C369" s="52" t="s">
        <v>359</v>
      </c>
      <c r="D369" s="52" t="s">
        <v>143</v>
      </c>
      <c r="E369" s="52" t="s">
        <v>844</v>
      </c>
      <c r="F369" s="52" t="s">
        <v>223</v>
      </c>
      <c r="G369" s="57">
        <f>SUM(G370)</f>
        <v>30</v>
      </c>
      <c r="H369" s="57">
        <f>SUM(H370)</f>
        <v>30</v>
      </c>
      <c r="I369" s="57">
        <f>SUM(I370)</f>
        <v>30</v>
      </c>
      <c r="J369" s="39"/>
      <c r="K369" s="22"/>
      <c r="L369" s="22"/>
    </row>
    <row r="370" spans="1:12" s="17" customFormat="1" ht="25.5">
      <c r="A370" s="52" t="s">
        <v>985</v>
      </c>
      <c r="B370" s="51" t="s">
        <v>319</v>
      </c>
      <c r="C370" s="52" t="s">
        <v>359</v>
      </c>
      <c r="D370" s="52" t="s">
        <v>143</v>
      </c>
      <c r="E370" s="52" t="s">
        <v>844</v>
      </c>
      <c r="F370" s="52" t="s">
        <v>216</v>
      </c>
      <c r="G370" s="57">
        <v>30</v>
      </c>
      <c r="H370" s="57">
        <v>30</v>
      </c>
      <c r="I370" s="57">
        <v>30</v>
      </c>
      <c r="J370" s="39"/>
      <c r="K370" s="22"/>
      <c r="L370" s="22"/>
    </row>
    <row r="371" spans="1:12" s="17" customFormat="1" ht="12.75">
      <c r="A371" s="52" t="s">
        <v>986</v>
      </c>
      <c r="B371" s="56" t="s">
        <v>384</v>
      </c>
      <c r="C371" s="52" t="s">
        <v>359</v>
      </c>
      <c r="D371" s="52" t="s">
        <v>143</v>
      </c>
      <c r="E371" s="52" t="s">
        <v>844</v>
      </c>
      <c r="F371" s="52" t="s">
        <v>387</v>
      </c>
      <c r="G371" s="57">
        <f>SUM(G372)</f>
        <v>3</v>
      </c>
      <c r="H371" s="57">
        <f>SUM(H372)</f>
        <v>3</v>
      </c>
      <c r="I371" s="57">
        <f>SUM(I372)</f>
        <v>3</v>
      </c>
      <c r="J371" s="39"/>
      <c r="K371" s="22"/>
      <c r="L371" s="22"/>
    </row>
    <row r="372" spans="1:12" s="17" customFormat="1" ht="12.75">
      <c r="A372" s="52" t="s">
        <v>987</v>
      </c>
      <c r="B372" s="56" t="s">
        <v>385</v>
      </c>
      <c r="C372" s="52" t="s">
        <v>359</v>
      </c>
      <c r="D372" s="52" t="s">
        <v>143</v>
      </c>
      <c r="E372" s="52" t="s">
        <v>844</v>
      </c>
      <c r="F372" s="52" t="s">
        <v>388</v>
      </c>
      <c r="G372" s="57">
        <v>3</v>
      </c>
      <c r="H372" s="57">
        <v>3</v>
      </c>
      <c r="I372" s="57">
        <v>3</v>
      </c>
      <c r="J372" s="39"/>
      <c r="K372" s="22"/>
      <c r="L372" s="22"/>
    </row>
    <row r="373" spans="1:12" s="17" customFormat="1" ht="76.5">
      <c r="A373" s="52" t="s">
        <v>268</v>
      </c>
      <c r="B373" s="51" t="s">
        <v>168</v>
      </c>
      <c r="C373" s="52" t="s">
        <v>359</v>
      </c>
      <c r="D373" s="52" t="s">
        <v>143</v>
      </c>
      <c r="E373" s="52" t="s">
        <v>645</v>
      </c>
      <c r="F373" s="52"/>
      <c r="G373" s="57">
        <f aca="true" t="shared" si="75" ref="G373:I374">G374</f>
        <v>5</v>
      </c>
      <c r="H373" s="57">
        <f t="shared" si="75"/>
        <v>5</v>
      </c>
      <c r="I373" s="57">
        <f t="shared" si="75"/>
        <v>0</v>
      </c>
      <c r="J373" s="39"/>
      <c r="K373" s="22"/>
      <c r="L373" s="22"/>
    </row>
    <row r="374" spans="1:12" s="17" customFormat="1" ht="25.5">
      <c r="A374" s="52" t="s">
        <v>1079</v>
      </c>
      <c r="B374" s="51" t="s">
        <v>318</v>
      </c>
      <c r="C374" s="52" t="s">
        <v>359</v>
      </c>
      <c r="D374" s="52" t="s">
        <v>143</v>
      </c>
      <c r="E374" s="52" t="s">
        <v>645</v>
      </c>
      <c r="F374" s="52" t="s">
        <v>223</v>
      </c>
      <c r="G374" s="57">
        <f t="shared" si="75"/>
        <v>5</v>
      </c>
      <c r="H374" s="57">
        <f t="shared" si="75"/>
        <v>5</v>
      </c>
      <c r="I374" s="57">
        <f t="shared" si="75"/>
        <v>0</v>
      </c>
      <c r="J374" s="39"/>
      <c r="K374" s="22"/>
      <c r="L374" s="22"/>
    </row>
    <row r="375" spans="1:12" s="17" customFormat="1" ht="25.5">
      <c r="A375" s="52" t="s">
        <v>1080</v>
      </c>
      <c r="B375" s="51" t="s">
        <v>319</v>
      </c>
      <c r="C375" s="52" t="s">
        <v>359</v>
      </c>
      <c r="D375" s="52" t="s">
        <v>143</v>
      </c>
      <c r="E375" s="52" t="s">
        <v>645</v>
      </c>
      <c r="F375" s="52" t="s">
        <v>216</v>
      </c>
      <c r="G375" s="57">
        <v>5</v>
      </c>
      <c r="H375" s="57">
        <v>5</v>
      </c>
      <c r="I375" s="57">
        <v>0</v>
      </c>
      <c r="J375" s="39"/>
      <c r="K375" s="22"/>
      <c r="L375" s="22"/>
    </row>
    <row r="376" spans="1:12" s="17" customFormat="1" ht="63.75">
      <c r="A376" s="52" t="s">
        <v>1081</v>
      </c>
      <c r="B376" s="51" t="s">
        <v>865</v>
      </c>
      <c r="C376" s="52" t="s">
        <v>359</v>
      </c>
      <c r="D376" s="52" t="s">
        <v>143</v>
      </c>
      <c r="E376" s="52" t="s">
        <v>866</v>
      </c>
      <c r="F376" s="52"/>
      <c r="G376" s="57">
        <f aca="true" t="shared" si="76" ref="G376:I377">SUM(G377)</f>
        <v>0</v>
      </c>
      <c r="H376" s="57">
        <f t="shared" si="76"/>
        <v>0</v>
      </c>
      <c r="I376" s="57">
        <f t="shared" si="76"/>
        <v>20</v>
      </c>
      <c r="J376" s="39"/>
      <c r="K376" s="22"/>
      <c r="L376" s="22"/>
    </row>
    <row r="377" spans="1:12" s="17" customFormat="1" ht="25.5">
      <c r="A377" s="52" t="s">
        <v>1082</v>
      </c>
      <c r="B377" s="51" t="s">
        <v>318</v>
      </c>
      <c r="C377" s="52" t="s">
        <v>359</v>
      </c>
      <c r="D377" s="52" t="s">
        <v>143</v>
      </c>
      <c r="E377" s="52" t="s">
        <v>866</v>
      </c>
      <c r="F377" s="52" t="s">
        <v>223</v>
      </c>
      <c r="G377" s="57">
        <f>SUM(G378)</f>
        <v>0</v>
      </c>
      <c r="H377" s="57">
        <f t="shared" si="76"/>
        <v>0</v>
      </c>
      <c r="I377" s="57">
        <f t="shared" si="76"/>
        <v>20</v>
      </c>
      <c r="J377" s="39"/>
      <c r="K377" s="22"/>
      <c r="L377" s="22"/>
    </row>
    <row r="378" spans="1:12" s="17" customFormat="1" ht="25.5">
      <c r="A378" s="52" t="s">
        <v>1083</v>
      </c>
      <c r="B378" s="51" t="s">
        <v>319</v>
      </c>
      <c r="C378" s="52" t="s">
        <v>359</v>
      </c>
      <c r="D378" s="52" t="s">
        <v>143</v>
      </c>
      <c r="E378" s="52" t="s">
        <v>866</v>
      </c>
      <c r="F378" s="52" t="s">
        <v>216</v>
      </c>
      <c r="G378" s="57">
        <v>0</v>
      </c>
      <c r="H378" s="57">
        <v>0</v>
      </c>
      <c r="I378" s="57">
        <v>20</v>
      </c>
      <c r="J378" s="39"/>
      <c r="K378" s="22"/>
      <c r="L378" s="22"/>
    </row>
    <row r="379" spans="1:12" s="17" customFormat="1" ht="12.75">
      <c r="A379" s="52" t="s">
        <v>1084</v>
      </c>
      <c r="B379" s="73" t="s">
        <v>1074</v>
      </c>
      <c r="C379" s="70" t="s">
        <v>359</v>
      </c>
      <c r="D379" s="70" t="s">
        <v>1071</v>
      </c>
      <c r="E379" s="70"/>
      <c r="F379" s="70"/>
      <c r="G379" s="57">
        <f>SUM(G380)</f>
        <v>17774.6</v>
      </c>
      <c r="H379" s="57">
        <f>SUM(H380)</f>
        <v>17774.6</v>
      </c>
      <c r="I379" s="57">
        <f>SUM(I380)</f>
        <v>17196.1</v>
      </c>
      <c r="J379" s="39"/>
      <c r="K379" s="22"/>
      <c r="L379" s="22"/>
    </row>
    <row r="380" spans="1:12" s="17" customFormat="1" ht="25.5">
      <c r="A380" s="52" t="s">
        <v>1085</v>
      </c>
      <c r="B380" s="51" t="s">
        <v>390</v>
      </c>
      <c r="C380" s="52" t="s">
        <v>359</v>
      </c>
      <c r="D380" s="52" t="s">
        <v>1071</v>
      </c>
      <c r="E380" s="52" t="s">
        <v>576</v>
      </c>
      <c r="F380" s="52"/>
      <c r="G380" s="57">
        <f>SUM(G381+G388)</f>
        <v>17774.6</v>
      </c>
      <c r="H380" s="57">
        <f>SUM(H381+H388)</f>
        <v>17774.6</v>
      </c>
      <c r="I380" s="57">
        <f>SUM(I381+I388)</f>
        <v>17196.1</v>
      </c>
      <c r="J380" s="39"/>
      <c r="K380" s="22"/>
      <c r="L380" s="22"/>
    </row>
    <row r="381" spans="1:12" s="17" customFormat="1" ht="63.75">
      <c r="A381" s="52" t="s">
        <v>1086</v>
      </c>
      <c r="B381" s="51" t="s">
        <v>1073</v>
      </c>
      <c r="C381" s="52" t="s">
        <v>359</v>
      </c>
      <c r="D381" s="52" t="s">
        <v>1071</v>
      </c>
      <c r="E381" s="52" t="s">
        <v>1072</v>
      </c>
      <c r="F381" s="52"/>
      <c r="G381" s="57">
        <f>SUM(G382+G384+G386)</f>
        <v>9000.4</v>
      </c>
      <c r="H381" s="57">
        <f>SUM(H382+H384+H386)</f>
        <v>9000.4</v>
      </c>
      <c r="I381" s="57">
        <f>SUM(I382+I384+I386)</f>
        <v>9000.4</v>
      </c>
      <c r="J381" s="39"/>
      <c r="K381" s="22"/>
      <c r="L381" s="22"/>
    </row>
    <row r="382" spans="1:12" s="17" customFormat="1" ht="51">
      <c r="A382" s="52" t="s">
        <v>1087</v>
      </c>
      <c r="B382" s="56" t="s">
        <v>365</v>
      </c>
      <c r="C382" s="52" t="s">
        <v>359</v>
      </c>
      <c r="D382" s="52" t="s">
        <v>1071</v>
      </c>
      <c r="E382" s="52" t="s">
        <v>1072</v>
      </c>
      <c r="F382" s="52" t="s">
        <v>362</v>
      </c>
      <c r="G382" s="57">
        <f>SUM(G383)</f>
        <v>8597.4</v>
      </c>
      <c r="H382" s="57">
        <f>SUM(H383)</f>
        <v>8597.4</v>
      </c>
      <c r="I382" s="57">
        <f>SUM(I383)</f>
        <v>8597.4</v>
      </c>
      <c r="J382" s="39"/>
      <c r="K382" s="22"/>
      <c r="L382" s="22"/>
    </row>
    <row r="383" spans="1:12" s="17" customFormat="1" ht="12.75">
      <c r="A383" s="52" t="s">
        <v>988</v>
      </c>
      <c r="B383" s="56" t="s">
        <v>366</v>
      </c>
      <c r="C383" s="52" t="s">
        <v>359</v>
      </c>
      <c r="D383" s="52" t="s">
        <v>1071</v>
      </c>
      <c r="E383" s="52" t="s">
        <v>1072</v>
      </c>
      <c r="F383" s="52" t="s">
        <v>398</v>
      </c>
      <c r="G383" s="57">
        <v>8597.4</v>
      </c>
      <c r="H383" s="57">
        <v>8597.4</v>
      </c>
      <c r="I383" s="57">
        <v>8597.4</v>
      </c>
      <c r="J383" s="39"/>
      <c r="K383" s="22"/>
      <c r="L383" s="22"/>
    </row>
    <row r="384" spans="1:12" s="17" customFormat="1" ht="25.5">
      <c r="A384" s="52" t="s">
        <v>269</v>
      </c>
      <c r="B384" s="51" t="s">
        <v>318</v>
      </c>
      <c r="C384" s="52" t="s">
        <v>359</v>
      </c>
      <c r="D384" s="52" t="s">
        <v>1071</v>
      </c>
      <c r="E384" s="52" t="s">
        <v>1072</v>
      </c>
      <c r="F384" s="52" t="s">
        <v>223</v>
      </c>
      <c r="G384" s="57">
        <f>SUM(G385)</f>
        <v>400</v>
      </c>
      <c r="H384" s="57">
        <f>SUM(H385)</f>
        <v>400</v>
      </c>
      <c r="I384" s="57">
        <f>SUM(I385)</f>
        <v>400</v>
      </c>
      <c r="J384" s="39"/>
      <c r="K384" s="22"/>
      <c r="L384" s="22"/>
    </row>
    <row r="385" spans="1:12" s="17" customFormat="1" ht="25.5">
      <c r="A385" s="52" t="s">
        <v>270</v>
      </c>
      <c r="B385" s="51" t="s">
        <v>319</v>
      </c>
      <c r="C385" s="52" t="s">
        <v>359</v>
      </c>
      <c r="D385" s="52" t="s">
        <v>1071</v>
      </c>
      <c r="E385" s="52" t="s">
        <v>1072</v>
      </c>
      <c r="F385" s="52" t="s">
        <v>216</v>
      </c>
      <c r="G385" s="57">
        <v>400</v>
      </c>
      <c r="H385" s="57">
        <v>400</v>
      </c>
      <c r="I385" s="57">
        <v>400</v>
      </c>
      <c r="J385" s="39"/>
      <c r="K385" s="22"/>
      <c r="L385" s="22"/>
    </row>
    <row r="386" spans="1:12" s="17" customFormat="1" ht="12.75">
      <c r="A386" s="52" t="s">
        <v>129</v>
      </c>
      <c r="B386" s="56" t="s">
        <v>384</v>
      </c>
      <c r="C386" s="52" t="s">
        <v>359</v>
      </c>
      <c r="D386" s="52" t="s">
        <v>1071</v>
      </c>
      <c r="E386" s="52" t="s">
        <v>1072</v>
      </c>
      <c r="F386" s="52" t="s">
        <v>387</v>
      </c>
      <c r="G386" s="57">
        <f>SUM(G387)</f>
        <v>3</v>
      </c>
      <c r="H386" s="57">
        <f>SUM(H387)</f>
        <v>3</v>
      </c>
      <c r="I386" s="57">
        <f>SUM(I387)</f>
        <v>3</v>
      </c>
      <c r="J386" s="39"/>
      <c r="K386" s="22"/>
      <c r="L386" s="22"/>
    </row>
    <row r="387" spans="1:12" s="17" customFormat="1" ht="12.75">
      <c r="A387" s="52" t="s">
        <v>989</v>
      </c>
      <c r="B387" s="56" t="s">
        <v>385</v>
      </c>
      <c r="C387" s="52" t="s">
        <v>359</v>
      </c>
      <c r="D387" s="52" t="s">
        <v>1071</v>
      </c>
      <c r="E387" s="52" t="s">
        <v>1072</v>
      </c>
      <c r="F387" s="52" t="s">
        <v>388</v>
      </c>
      <c r="G387" s="57">
        <v>3</v>
      </c>
      <c r="H387" s="57">
        <v>3</v>
      </c>
      <c r="I387" s="57">
        <v>3</v>
      </c>
      <c r="J387" s="39"/>
      <c r="K387" s="22"/>
      <c r="L387" s="22"/>
    </row>
    <row r="388" spans="1:12" s="17" customFormat="1" ht="89.25">
      <c r="A388" s="52" t="s">
        <v>990</v>
      </c>
      <c r="B388" s="51" t="s">
        <v>1075</v>
      </c>
      <c r="C388" s="52" t="s">
        <v>359</v>
      </c>
      <c r="D388" s="52" t="s">
        <v>1071</v>
      </c>
      <c r="E388" s="52" t="s">
        <v>832</v>
      </c>
      <c r="F388" s="52"/>
      <c r="G388" s="57">
        <f aca="true" t="shared" si="77" ref="G388:I389">SUM(G389)</f>
        <v>8774.2</v>
      </c>
      <c r="H388" s="57">
        <f t="shared" si="77"/>
        <v>8774.2</v>
      </c>
      <c r="I388" s="57">
        <f t="shared" si="77"/>
        <v>8195.7</v>
      </c>
      <c r="J388" s="39"/>
      <c r="K388" s="22"/>
      <c r="L388" s="22"/>
    </row>
    <row r="389" spans="1:12" s="17" customFormat="1" ht="51">
      <c r="A389" s="52" t="s">
        <v>991</v>
      </c>
      <c r="B389" s="56" t="s">
        <v>365</v>
      </c>
      <c r="C389" s="52" t="s">
        <v>359</v>
      </c>
      <c r="D389" s="52" t="s">
        <v>1071</v>
      </c>
      <c r="E389" s="52" t="s">
        <v>832</v>
      </c>
      <c r="F389" s="52" t="s">
        <v>362</v>
      </c>
      <c r="G389" s="57">
        <f t="shared" si="77"/>
        <v>8774.2</v>
      </c>
      <c r="H389" s="57">
        <f t="shared" si="77"/>
        <v>8774.2</v>
      </c>
      <c r="I389" s="57">
        <f t="shared" si="77"/>
        <v>8195.7</v>
      </c>
      <c r="J389" s="39"/>
      <c r="K389" s="22"/>
      <c r="L389" s="22"/>
    </row>
    <row r="390" spans="1:12" s="17" customFormat="1" ht="12.75">
      <c r="A390" s="52" t="s">
        <v>992</v>
      </c>
      <c r="B390" s="56" t="s">
        <v>366</v>
      </c>
      <c r="C390" s="52" t="s">
        <v>359</v>
      </c>
      <c r="D390" s="52" t="s">
        <v>1071</v>
      </c>
      <c r="E390" s="52" t="s">
        <v>832</v>
      </c>
      <c r="F390" s="52" t="s">
        <v>398</v>
      </c>
      <c r="G390" s="57">
        <v>8774.2</v>
      </c>
      <c r="H390" s="57">
        <v>8774.2</v>
      </c>
      <c r="I390" s="57">
        <v>8195.7</v>
      </c>
      <c r="J390" s="39"/>
      <c r="K390" s="22"/>
      <c r="L390" s="22"/>
    </row>
    <row r="391" spans="1:12" s="17" customFormat="1" ht="12.75">
      <c r="A391" s="52" t="s">
        <v>993</v>
      </c>
      <c r="B391" s="67" t="s">
        <v>228</v>
      </c>
      <c r="C391" s="62" t="s">
        <v>359</v>
      </c>
      <c r="D391" s="62" t="s">
        <v>219</v>
      </c>
      <c r="E391" s="62"/>
      <c r="F391" s="62"/>
      <c r="G391" s="71">
        <f>G392+G398</f>
        <v>8179.1</v>
      </c>
      <c r="H391" s="71">
        <f>H392+H398</f>
        <v>1111.5</v>
      </c>
      <c r="I391" s="71">
        <f>I392+I398</f>
        <v>1111.5</v>
      </c>
      <c r="J391" s="39"/>
      <c r="K391" s="22"/>
      <c r="L391" s="22"/>
    </row>
    <row r="392" spans="1:12" s="17" customFormat="1" ht="12.75">
      <c r="A392" s="52" t="s">
        <v>758</v>
      </c>
      <c r="B392" s="69" t="s">
        <v>437</v>
      </c>
      <c r="C392" s="70" t="s">
        <v>359</v>
      </c>
      <c r="D392" s="70" t="s">
        <v>438</v>
      </c>
      <c r="E392" s="70"/>
      <c r="F392" s="70"/>
      <c r="G392" s="76">
        <f>G393</f>
        <v>1111.5</v>
      </c>
      <c r="H392" s="76">
        <f>H393</f>
        <v>1111.5</v>
      </c>
      <c r="I392" s="76">
        <f>I393</f>
        <v>1111.5</v>
      </c>
      <c r="J392" s="39"/>
      <c r="K392" s="22"/>
      <c r="L392" s="22"/>
    </row>
    <row r="393" spans="1:12" s="17" customFormat="1" ht="12.75">
      <c r="A393" s="52" t="s">
        <v>759</v>
      </c>
      <c r="B393" s="51" t="s">
        <v>515</v>
      </c>
      <c r="C393" s="52" t="s">
        <v>359</v>
      </c>
      <c r="D393" s="52" t="s">
        <v>438</v>
      </c>
      <c r="E393" s="52" t="s">
        <v>625</v>
      </c>
      <c r="F393" s="52"/>
      <c r="G393" s="57">
        <f>G394</f>
        <v>1111.5</v>
      </c>
      <c r="H393" s="57">
        <f aca="true" t="shared" si="78" ref="H393:I396">H394</f>
        <v>1111.5</v>
      </c>
      <c r="I393" s="57">
        <f t="shared" si="78"/>
        <v>1111.5</v>
      </c>
      <c r="J393" s="39"/>
      <c r="K393" s="22"/>
      <c r="L393" s="22"/>
    </row>
    <row r="394" spans="1:12" s="17" customFormat="1" ht="25.5">
      <c r="A394" s="52" t="s">
        <v>760</v>
      </c>
      <c r="B394" s="51" t="s">
        <v>371</v>
      </c>
      <c r="C394" s="52" t="s">
        <v>359</v>
      </c>
      <c r="D394" s="52" t="s">
        <v>438</v>
      </c>
      <c r="E394" s="52" t="s">
        <v>646</v>
      </c>
      <c r="F394" s="52"/>
      <c r="G394" s="57">
        <f>G395</f>
        <v>1111.5</v>
      </c>
      <c r="H394" s="57">
        <f t="shared" si="78"/>
        <v>1111.5</v>
      </c>
      <c r="I394" s="57">
        <f t="shared" si="78"/>
        <v>1111.5</v>
      </c>
      <c r="J394" s="39"/>
      <c r="K394" s="22"/>
      <c r="L394" s="22"/>
    </row>
    <row r="395" spans="1:12" s="17" customFormat="1" ht="63.75">
      <c r="A395" s="52" t="s">
        <v>761</v>
      </c>
      <c r="B395" s="51" t="s">
        <v>849</v>
      </c>
      <c r="C395" s="52" t="s">
        <v>359</v>
      </c>
      <c r="D395" s="52" t="s">
        <v>438</v>
      </c>
      <c r="E395" s="52" t="s">
        <v>867</v>
      </c>
      <c r="F395" s="52"/>
      <c r="G395" s="57">
        <f>G396</f>
        <v>1111.5</v>
      </c>
      <c r="H395" s="57">
        <f>H396</f>
        <v>1111.5</v>
      </c>
      <c r="I395" s="57">
        <f>I396</f>
        <v>1111.5</v>
      </c>
      <c r="J395" s="39"/>
      <c r="K395" s="22"/>
      <c r="L395" s="22"/>
    </row>
    <row r="396" spans="1:12" s="17" customFormat="1" ht="12.75">
      <c r="A396" s="52" t="s">
        <v>762</v>
      </c>
      <c r="B396" s="56" t="s">
        <v>175</v>
      </c>
      <c r="C396" s="52" t="s">
        <v>359</v>
      </c>
      <c r="D396" s="52" t="s">
        <v>438</v>
      </c>
      <c r="E396" s="52" t="s">
        <v>867</v>
      </c>
      <c r="F396" s="52" t="s">
        <v>176</v>
      </c>
      <c r="G396" s="57">
        <f>G397</f>
        <v>1111.5</v>
      </c>
      <c r="H396" s="57">
        <f t="shared" si="78"/>
        <v>1111.5</v>
      </c>
      <c r="I396" s="57">
        <f t="shared" si="78"/>
        <v>1111.5</v>
      </c>
      <c r="J396" s="39"/>
      <c r="K396" s="22"/>
      <c r="L396" s="22"/>
    </row>
    <row r="397" spans="1:12" s="17" customFormat="1" ht="25.5">
      <c r="A397" s="52" t="s">
        <v>763</v>
      </c>
      <c r="B397" s="56" t="s">
        <v>439</v>
      </c>
      <c r="C397" s="52" t="s">
        <v>359</v>
      </c>
      <c r="D397" s="52" t="s">
        <v>438</v>
      </c>
      <c r="E397" s="52" t="s">
        <v>867</v>
      </c>
      <c r="F397" s="52" t="s">
        <v>440</v>
      </c>
      <c r="G397" s="57">
        <v>1111.5</v>
      </c>
      <c r="H397" s="57">
        <v>1111.5</v>
      </c>
      <c r="I397" s="57">
        <v>1111.5</v>
      </c>
      <c r="J397" s="39"/>
      <c r="K397" s="22"/>
      <c r="L397" s="22"/>
    </row>
    <row r="398" spans="1:12" s="17" customFormat="1" ht="12.75">
      <c r="A398" s="52" t="s">
        <v>994</v>
      </c>
      <c r="B398" s="69" t="s">
        <v>441</v>
      </c>
      <c r="C398" s="70" t="s">
        <v>359</v>
      </c>
      <c r="D398" s="70" t="s">
        <v>442</v>
      </c>
      <c r="E398" s="52"/>
      <c r="F398" s="52"/>
      <c r="G398" s="57">
        <f>SUM(G399)</f>
        <v>7067.6</v>
      </c>
      <c r="H398" s="57">
        <f>SUM(H399)</f>
        <v>0</v>
      </c>
      <c r="I398" s="57">
        <f>SUM(I399)</f>
        <v>0</v>
      </c>
      <c r="J398" s="39"/>
      <c r="K398" s="22"/>
      <c r="L398" s="22"/>
    </row>
    <row r="399" spans="1:12" s="17" customFormat="1" ht="25.5">
      <c r="A399" s="52" t="s">
        <v>995</v>
      </c>
      <c r="B399" s="56" t="s">
        <v>462</v>
      </c>
      <c r="C399" s="52" t="s">
        <v>359</v>
      </c>
      <c r="D399" s="52" t="s">
        <v>442</v>
      </c>
      <c r="E399" s="52" t="s">
        <v>650</v>
      </c>
      <c r="F399" s="52"/>
      <c r="G399" s="57">
        <f>G400</f>
        <v>7067.6</v>
      </c>
      <c r="H399" s="57">
        <f>H400</f>
        <v>0</v>
      </c>
      <c r="I399" s="57">
        <f>I400</f>
        <v>0</v>
      </c>
      <c r="J399" s="39"/>
      <c r="K399" s="22"/>
      <c r="L399" s="22"/>
    </row>
    <row r="400" spans="1:12" s="17" customFormat="1" ht="25.5">
      <c r="A400" s="52" t="s">
        <v>1088</v>
      </c>
      <c r="B400" s="56" t="s">
        <v>424</v>
      </c>
      <c r="C400" s="52" t="s">
        <v>359</v>
      </c>
      <c r="D400" s="52" t="s">
        <v>442</v>
      </c>
      <c r="E400" s="52" t="s">
        <v>664</v>
      </c>
      <c r="F400" s="52"/>
      <c r="G400" s="57">
        <f>+G401</f>
        <v>7067.6</v>
      </c>
      <c r="H400" s="57">
        <f>+H401</f>
        <v>0</v>
      </c>
      <c r="I400" s="57">
        <f>+I401</f>
        <v>0</v>
      </c>
      <c r="J400" s="39"/>
      <c r="K400" s="22"/>
      <c r="L400" s="22"/>
    </row>
    <row r="401" spans="1:12" s="17" customFormat="1" ht="89.25">
      <c r="A401" s="52" t="s">
        <v>1089</v>
      </c>
      <c r="B401" s="60" t="s">
        <v>1160</v>
      </c>
      <c r="C401" s="52" t="s">
        <v>359</v>
      </c>
      <c r="D401" s="52" t="s">
        <v>442</v>
      </c>
      <c r="E401" s="52" t="s">
        <v>694</v>
      </c>
      <c r="F401" s="52"/>
      <c r="G401" s="57">
        <f aca="true" t="shared" si="79" ref="G401:I402">G402</f>
        <v>7067.6</v>
      </c>
      <c r="H401" s="57">
        <f t="shared" si="79"/>
        <v>0</v>
      </c>
      <c r="I401" s="57">
        <f t="shared" si="79"/>
        <v>0</v>
      </c>
      <c r="J401" s="39"/>
      <c r="K401" s="22"/>
      <c r="L401" s="22"/>
    </row>
    <row r="402" spans="1:12" s="17" customFormat="1" ht="25.5">
      <c r="A402" s="52" t="s">
        <v>1090</v>
      </c>
      <c r="B402" s="56" t="s">
        <v>488</v>
      </c>
      <c r="C402" s="52" t="s">
        <v>359</v>
      </c>
      <c r="D402" s="52" t="s">
        <v>442</v>
      </c>
      <c r="E402" s="52" t="s">
        <v>694</v>
      </c>
      <c r="F402" s="52" t="s">
        <v>271</v>
      </c>
      <c r="G402" s="57">
        <f t="shared" si="79"/>
        <v>7067.6</v>
      </c>
      <c r="H402" s="57">
        <f t="shared" si="79"/>
        <v>0</v>
      </c>
      <c r="I402" s="57">
        <f t="shared" si="79"/>
        <v>0</v>
      </c>
      <c r="J402" s="39"/>
      <c r="K402" s="22"/>
      <c r="L402" s="22"/>
    </row>
    <row r="403" spans="1:12" s="17" customFormat="1" ht="12.75">
      <c r="A403" s="52" t="s">
        <v>1091</v>
      </c>
      <c r="B403" s="56" t="s">
        <v>489</v>
      </c>
      <c r="C403" s="52" t="s">
        <v>359</v>
      </c>
      <c r="D403" s="52" t="s">
        <v>442</v>
      </c>
      <c r="E403" s="52" t="s">
        <v>694</v>
      </c>
      <c r="F403" s="52" t="s">
        <v>477</v>
      </c>
      <c r="G403" s="57">
        <v>7067.6</v>
      </c>
      <c r="H403" s="57">
        <v>0</v>
      </c>
      <c r="I403" s="57">
        <v>0</v>
      </c>
      <c r="J403" s="39"/>
      <c r="K403" s="22"/>
      <c r="L403" s="22"/>
    </row>
    <row r="404" spans="1:12" s="17" customFormat="1" ht="12.75">
      <c r="A404" s="52" t="s">
        <v>1092</v>
      </c>
      <c r="B404" s="61" t="s">
        <v>391</v>
      </c>
      <c r="C404" s="62" t="s">
        <v>359</v>
      </c>
      <c r="D404" s="62" t="s">
        <v>392</v>
      </c>
      <c r="E404" s="62"/>
      <c r="F404" s="62"/>
      <c r="G404" s="71">
        <f aca="true" t="shared" si="80" ref="G404:I406">G405</f>
        <v>4101.5</v>
      </c>
      <c r="H404" s="71">
        <f t="shared" si="80"/>
        <v>4101.5</v>
      </c>
      <c r="I404" s="71">
        <f t="shared" si="80"/>
        <v>4101.5</v>
      </c>
      <c r="J404" s="39"/>
      <c r="K404" s="22"/>
      <c r="L404" s="22"/>
    </row>
    <row r="405" spans="1:12" s="17" customFormat="1" ht="12.75">
      <c r="A405" s="52" t="s">
        <v>1093</v>
      </c>
      <c r="B405" s="73" t="s">
        <v>393</v>
      </c>
      <c r="C405" s="70" t="s">
        <v>359</v>
      </c>
      <c r="D405" s="70" t="s">
        <v>394</v>
      </c>
      <c r="E405" s="70"/>
      <c r="F405" s="70"/>
      <c r="G405" s="76">
        <f t="shared" si="80"/>
        <v>4101.5</v>
      </c>
      <c r="H405" s="76">
        <f t="shared" si="80"/>
        <v>4101.5</v>
      </c>
      <c r="I405" s="76">
        <f t="shared" si="80"/>
        <v>4101.5</v>
      </c>
      <c r="J405" s="39"/>
      <c r="K405" s="22"/>
      <c r="L405" s="22"/>
    </row>
    <row r="406" spans="1:12" s="17" customFormat="1" ht="25.5">
      <c r="A406" s="52" t="s">
        <v>271</v>
      </c>
      <c r="B406" s="51" t="s">
        <v>527</v>
      </c>
      <c r="C406" s="52" t="s">
        <v>359</v>
      </c>
      <c r="D406" s="52" t="s">
        <v>394</v>
      </c>
      <c r="E406" s="52" t="s">
        <v>621</v>
      </c>
      <c r="F406" s="52"/>
      <c r="G406" s="57">
        <f t="shared" si="80"/>
        <v>4101.5</v>
      </c>
      <c r="H406" s="57">
        <f t="shared" si="80"/>
        <v>4101.5</v>
      </c>
      <c r="I406" s="57">
        <f t="shared" si="80"/>
        <v>4101.5</v>
      </c>
      <c r="J406" s="39"/>
      <c r="K406" s="22"/>
      <c r="L406" s="22"/>
    </row>
    <row r="407" spans="1:12" s="17" customFormat="1" ht="25.5">
      <c r="A407" s="52" t="s">
        <v>1094</v>
      </c>
      <c r="B407" s="51" t="s">
        <v>395</v>
      </c>
      <c r="C407" s="52" t="s">
        <v>359</v>
      </c>
      <c r="D407" s="52" t="s">
        <v>394</v>
      </c>
      <c r="E407" s="52" t="s">
        <v>647</v>
      </c>
      <c r="F407" s="52"/>
      <c r="G407" s="57">
        <f>G408+G413+G416</f>
        <v>4101.5</v>
      </c>
      <c r="H407" s="57">
        <f>H408+H413+H416</f>
        <v>4101.5</v>
      </c>
      <c r="I407" s="57">
        <f>I408+I413+I416</f>
        <v>4101.5</v>
      </c>
      <c r="J407" s="39"/>
      <c r="K407" s="22"/>
      <c r="L407" s="22"/>
    </row>
    <row r="408" spans="1:12" s="17" customFormat="1" ht="63.75">
      <c r="A408" s="52" t="s">
        <v>1095</v>
      </c>
      <c r="B408" s="51" t="s">
        <v>528</v>
      </c>
      <c r="C408" s="52" t="s">
        <v>359</v>
      </c>
      <c r="D408" s="52" t="s">
        <v>394</v>
      </c>
      <c r="E408" s="52" t="s">
        <v>648</v>
      </c>
      <c r="F408" s="52"/>
      <c r="G408" s="57">
        <f>G411+G409</f>
        <v>200</v>
      </c>
      <c r="H408" s="57">
        <f>H411+H409</f>
        <v>200</v>
      </c>
      <c r="I408" s="57">
        <f>I411+I409</f>
        <v>200</v>
      </c>
      <c r="J408" s="39"/>
      <c r="K408" s="22"/>
      <c r="L408" s="22"/>
    </row>
    <row r="409" spans="1:12" s="17" customFormat="1" ht="51">
      <c r="A409" s="52" t="s">
        <v>996</v>
      </c>
      <c r="B409" s="56" t="s">
        <v>365</v>
      </c>
      <c r="C409" s="52" t="s">
        <v>359</v>
      </c>
      <c r="D409" s="52" t="s">
        <v>394</v>
      </c>
      <c r="E409" s="52" t="s">
        <v>648</v>
      </c>
      <c r="F409" s="52" t="s">
        <v>362</v>
      </c>
      <c r="G409" s="57">
        <f>G410</f>
        <v>104</v>
      </c>
      <c r="H409" s="57">
        <f>H410</f>
        <v>104</v>
      </c>
      <c r="I409" s="57">
        <f>I410</f>
        <v>104</v>
      </c>
      <c r="J409" s="39"/>
      <c r="K409" s="22"/>
      <c r="L409" s="22"/>
    </row>
    <row r="410" spans="1:12" s="17" customFormat="1" ht="25.5">
      <c r="A410" s="52" t="s">
        <v>764</v>
      </c>
      <c r="B410" s="56" t="s">
        <v>535</v>
      </c>
      <c r="C410" s="52" t="s">
        <v>359</v>
      </c>
      <c r="D410" s="52" t="s">
        <v>394</v>
      </c>
      <c r="E410" s="52" t="s">
        <v>648</v>
      </c>
      <c r="F410" s="52" t="s">
        <v>363</v>
      </c>
      <c r="G410" s="57">
        <v>104</v>
      </c>
      <c r="H410" s="57">
        <v>104</v>
      </c>
      <c r="I410" s="57">
        <v>104</v>
      </c>
      <c r="J410" s="39"/>
      <c r="K410" s="22"/>
      <c r="L410" s="22"/>
    </row>
    <row r="411" spans="1:12" s="17" customFormat="1" ht="25.5">
      <c r="A411" s="52" t="s">
        <v>765</v>
      </c>
      <c r="B411" s="51" t="s">
        <v>318</v>
      </c>
      <c r="C411" s="52" t="s">
        <v>359</v>
      </c>
      <c r="D411" s="52" t="s">
        <v>394</v>
      </c>
      <c r="E411" s="52" t="s">
        <v>648</v>
      </c>
      <c r="F411" s="52" t="s">
        <v>223</v>
      </c>
      <c r="G411" s="57">
        <f>G412</f>
        <v>96</v>
      </c>
      <c r="H411" s="57">
        <f>H412</f>
        <v>96</v>
      </c>
      <c r="I411" s="57">
        <f>I412</f>
        <v>96</v>
      </c>
      <c r="J411" s="39"/>
      <c r="K411" s="22"/>
      <c r="L411" s="22"/>
    </row>
    <row r="412" spans="1:12" s="17" customFormat="1" ht="25.5">
      <c r="A412" s="52" t="s">
        <v>766</v>
      </c>
      <c r="B412" s="51" t="s">
        <v>319</v>
      </c>
      <c r="C412" s="52" t="s">
        <v>359</v>
      </c>
      <c r="D412" s="52" t="s">
        <v>394</v>
      </c>
      <c r="E412" s="52" t="s">
        <v>648</v>
      </c>
      <c r="F412" s="52" t="s">
        <v>216</v>
      </c>
      <c r="G412" s="57">
        <v>96</v>
      </c>
      <c r="H412" s="57">
        <v>96</v>
      </c>
      <c r="I412" s="57">
        <v>96</v>
      </c>
      <c r="J412" s="39"/>
      <c r="K412" s="22"/>
      <c r="L412" s="22"/>
    </row>
    <row r="413" spans="1:12" s="17" customFormat="1" ht="89.25">
      <c r="A413" s="52" t="s">
        <v>767</v>
      </c>
      <c r="B413" s="51" t="s">
        <v>1132</v>
      </c>
      <c r="C413" s="52" t="s">
        <v>359</v>
      </c>
      <c r="D413" s="52" t="s">
        <v>394</v>
      </c>
      <c r="E413" s="52" t="s">
        <v>868</v>
      </c>
      <c r="F413" s="52"/>
      <c r="G413" s="57">
        <f aca="true" t="shared" si="81" ref="G413:I414">SUM(G414)</f>
        <v>3725.2</v>
      </c>
      <c r="H413" s="57">
        <f t="shared" si="81"/>
        <v>3725.2</v>
      </c>
      <c r="I413" s="57">
        <f t="shared" si="81"/>
        <v>3725.2</v>
      </c>
      <c r="J413" s="39"/>
      <c r="K413" s="22"/>
      <c r="L413" s="22"/>
    </row>
    <row r="414" spans="1:12" s="17" customFormat="1" ht="25.5">
      <c r="A414" s="52" t="s">
        <v>768</v>
      </c>
      <c r="B414" s="51" t="s">
        <v>464</v>
      </c>
      <c r="C414" s="52" t="s">
        <v>359</v>
      </c>
      <c r="D414" s="52" t="s">
        <v>394</v>
      </c>
      <c r="E414" s="52" t="s">
        <v>868</v>
      </c>
      <c r="F414" s="52" t="s">
        <v>338</v>
      </c>
      <c r="G414" s="57">
        <f t="shared" si="81"/>
        <v>3725.2</v>
      </c>
      <c r="H414" s="57">
        <f t="shared" si="81"/>
        <v>3725.2</v>
      </c>
      <c r="I414" s="57">
        <f t="shared" si="81"/>
        <v>3725.2</v>
      </c>
      <c r="J414" s="39"/>
      <c r="K414" s="22"/>
      <c r="L414" s="22"/>
    </row>
    <row r="415" spans="1:12" s="17" customFormat="1" ht="12.75">
      <c r="A415" s="52" t="s">
        <v>769</v>
      </c>
      <c r="B415" s="51" t="s">
        <v>340</v>
      </c>
      <c r="C415" s="52" t="s">
        <v>359</v>
      </c>
      <c r="D415" s="52" t="s">
        <v>394</v>
      </c>
      <c r="E415" s="52" t="s">
        <v>868</v>
      </c>
      <c r="F415" s="52" t="s">
        <v>339</v>
      </c>
      <c r="G415" s="57">
        <v>3725.2</v>
      </c>
      <c r="H415" s="57">
        <v>3725.2</v>
      </c>
      <c r="I415" s="57">
        <v>3725.2</v>
      </c>
      <c r="J415" s="39"/>
      <c r="K415" s="22"/>
      <c r="L415" s="22"/>
    </row>
    <row r="416" spans="1:12" s="17" customFormat="1" ht="102">
      <c r="A416" s="52" t="s">
        <v>477</v>
      </c>
      <c r="B416" s="51" t="s">
        <v>1133</v>
      </c>
      <c r="C416" s="52" t="s">
        <v>359</v>
      </c>
      <c r="D416" s="52" t="s">
        <v>394</v>
      </c>
      <c r="E416" s="52" t="s">
        <v>869</v>
      </c>
      <c r="F416" s="52"/>
      <c r="G416" s="57">
        <f aca="true" t="shared" si="82" ref="G416:I417">SUM(G417)</f>
        <v>176.3</v>
      </c>
      <c r="H416" s="57">
        <f t="shared" si="82"/>
        <v>176.3</v>
      </c>
      <c r="I416" s="57">
        <f t="shared" si="82"/>
        <v>176.3</v>
      </c>
      <c r="J416" s="39"/>
      <c r="K416" s="22"/>
      <c r="L416" s="22"/>
    </row>
    <row r="417" spans="1:12" s="17" customFormat="1" ht="25.5">
      <c r="A417" s="52" t="s">
        <v>850</v>
      </c>
      <c r="B417" s="51" t="s">
        <v>464</v>
      </c>
      <c r="C417" s="52" t="s">
        <v>359</v>
      </c>
      <c r="D417" s="52" t="s">
        <v>394</v>
      </c>
      <c r="E417" s="52" t="s">
        <v>869</v>
      </c>
      <c r="F417" s="52" t="s">
        <v>338</v>
      </c>
      <c r="G417" s="57">
        <f t="shared" si="82"/>
        <v>176.3</v>
      </c>
      <c r="H417" s="57">
        <f t="shared" si="82"/>
        <v>176.3</v>
      </c>
      <c r="I417" s="57">
        <f t="shared" si="82"/>
        <v>176.3</v>
      </c>
      <c r="J417" s="39"/>
      <c r="K417" s="22"/>
      <c r="L417" s="22"/>
    </row>
    <row r="418" spans="1:12" s="17" customFormat="1" ht="12.75">
      <c r="A418" s="52" t="s">
        <v>851</v>
      </c>
      <c r="B418" s="51" t="s">
        <v>340</v>
      </c>
      <c r="C418" s="52" t="s">
        <v>359</v>
      </c>
      <c r="D418" s="52" t="s">
        <v>394</v>
      </c>
      <c r="E418" s="52" t="s">
        <v>869</v>
      </c>
      <c r="F418" s="52" t="s">
        <v>339</v>
      </c>
      <c r="G418" s="57">
        <v>176.3</v>
      </c>
      <c r="H418" s="57">
        <v>176.3</v>
      </c>
      <c r="I418" s="57">
        <v>176.3</v>
      </c>
      <c r="J418" s="39"/>
      <c r="K418" s="22"/>
      <c r="L418" s="22"/>
    </row>
    <row r="419" spans="1:12" s="17" customFormat="1" ht="12.75">
      <c r="A419" s="52" t="s">
        <v>1096</v>
      </c>
      <c r="B419" s="67" t="s">
        <v>459</v>
      </c>
      <c r="C419" s="62" t="s">
        <v>400</v>
      </c>
      <c r="D419" s="62"/>
      <c r="E419" s="62"/>
      <c r="F419" s="62"/>
      <c r="G419" s="68">
        <f aca="true" t="shared" si="83" ref="G419:I423">G420</f>
        <v>2781.2999999999997</v>
      </c>
      <c r="H419" s="68">
        <f t="shared" si="83"/>
        <v>2781.2999999999997</v>
      </c>
      <c r="I419" s="68">
        <f t="shared" si="83"/>
        <v>2781.2999999999997</v>
      </c>
      <c r="J419" s="39"/>
      <c r="K419" s="22"/>
      <c r="L419" s="22"/>
    </row>
    <row r="420" spans="1:12" s="17" customFormat="1" ht="12.75">
      <c r="A420" s="52" t="s">
        <v>1097</v>
      </c>
      <c r="B420" s="67" t="s">
        <v>486</v>
      </c>
      <c r="C420" s="62" t="s">
        <v>400</v>
      </c>
      <c r="D420" s="62" t="s">
        <v>484</v>
      </c>
      <c r="E420" s="62"/>
      <c r="F420" s="62"/>
      <c r="G420" s="68">
        <f t="shared" si="83"/>
        <v>2781.2999999999997</v>
      </c>
      <c r="H420" s="68">
        <f t="shared" si="83"/>
        <v>2781.2999999999997</v>
      </c>
      <c r="I420" s="68">
        <f t="shared" si="83"/>
        <v>2781.2999999999997</v>
      </c>
      <c r="J420" s="39"/>
      <c r="K420" s="22"/>
      <c r="L420" s="22"/>
    </row>
    <row r="421" spans="1:12" s="17" customFormat="1" ht="12.75">
      <c r="A421" s="52" t="s">
        <v>1098</v>
      </c>
      <c r="B421" s="69" t="s">
        <v>445</v>
      </c>
      <c r="C421" s="70" t="s">
        <v>400</v>
      </c>
      <c r="D421" s="70" t="s">
        <v>444</v>
      </c>
      <c r="E421" s="70"/>
      <c r="F421" s="70"/>
      <c r="G421" s="63">
        <f t="shared" si="83"/>
        <v>2781.2999999999997</v>
      </c>
      <c r="H421" s="63">
        <f t="shared" si="83"/>
        <v>2781.2999999999997</v>
      </c>
      <c r="I421" s="63">
        <f t="shared" si="83"/>
        <v>2781.2999999999997</v>
      </c>
      <c r="J421" s="39"/>
      <c r="K421" s="22"/>
      <c r="L421" s="22"/>
    </row>
    <row r="422" spans="1:12" s="16" customFormat="1" ht="51">
      <c r="A422" s="52" t="s">
        <v>130</v>
      </c>
      <c r="B422" s="54" t="s">
        <v>529</v>
      </c>
      <c r="C422" s="52" t="s">
        <v>400</v>
      </c>
      <c r="D422" s="52" t="s">
        <v>444</v>
      </c>
      <c r="E422" s="52" t="s">
        <v>671</v>
      </c>
      <c r="F422" s="52"/>
      <c r="G422" s="53">
        <f t="shared" si="83"/>
        <v>2781.2999999999997</v>
      </c>
      <c r="H422" s="53">
        <f t="shared" si="83"/>
        <v>2781.2999999999997</v>
      </c>
      <c r="I422" s="53">
        <f t="shared" si="83"/>
        <v>2781.2999999999997</v>
      </c>
      <c r="J422" s="38"/>
      <c r="K422" s="28"/>
      <c r="L422" s="28"/>
    </row>
    <row r="423" spans="1:12" s="17" customFormat="1" ht="25.5">
      <c r="A423" s="52" t="s">
        <v>770</v>
      </c>
      <c r="B423" s="54" t="s">
        <v>446</v>
      </c>
      <c r="C423" s="52" t="s">
        <v>400</v>
      </c>
      <c r="D423" s="52" t="s">
        <v>444</v>
      </c>
      <c r="E423" s="52" t="s">
        <v>677</v>
      </c>
      <c r="F423" s="52"/>
      <c r="G423" s="53">
        <f>G424</f>
        <v>2781.2999999999997</v>
      </c>
      <c r="H423" s="53">
        <f t="shared" si="83"/>
        <v>2781.2999999999997</v>
      </c>
      <c r="I423" s="53">
        <f t="shared" si="83"/>
        <v>2781.2999999999997</v>
      </c>
      <c r="J423" s="39"/>
      <c r="K423" s="22"/>
      <c r="L423" s="22"/>
    </row>
    <row r="424" spans="1:12" s="17" customFormat="1" ht="76.5">
      <c r="A424" s="52" t="s">
        <v>771</v>
      </c>
      <c r="B424" s="51" t="s">
        <v>447</v>
      </c>
      <c r="C424" s="52" t="s">
        <v>400</v>
      </c>
      <c r="D424" s="52" t="s">
        <v>444</v>
      </c>
      <c r="E424" s="52" t="s">
        <v>678</v>
      </c>
      <c r="F424" s="52"/>
      <c r="G424" s="53">
        <f>G425+G427+G429</f>
        <v>2781.2999999999997</v>
      </c>
      <c r="H424" s="53">
        <f>H425+H427+H429</f>
        <v>2781.2999999999997</v>
      </c>
      <c r="I424" s="53">
        <f>I425+I427+I429</f>
        <v>2781.2999999999997</v>
      </c>
      <c r="J424" s="39"/>
      <c r="K424" s="22"/>
      <c r="L424" s="22"/>
    </row>
    <row r="425" spans="1:12" s="17" customFormat="1" ht="51">
      <c r="A425" s="52" t="s">
        <v>772</v>
      </c>
      <c r="B425" s="56" t="s">
        <v>365</v>
      </c>
      <c r="C425" s="52" t="s">
        <v>400</v>
      </c>
      <c r="D425" s="52" t="s">
        <v>444</v>
      </c>
      <c r="E425" s="52" t="s">
        <v>678</v>
      </c>
      <c r="F425" s="52" t="s">
        <v>362</v>
      </c>
      <c r="G425" s="53">
        <f>G426</f>
        <v>2577.6</v>
      </c>
      <c r="H425" s="53">
        <f>H426</f>
        <v>2577.6</v>
      </c>
      <c r="I425" s="53">
        <f>I426</f>
        <v>2577.6</v>
      </c>
      <c r="J425" s="39"/>
      <c r="K425" s="22"/>
      <c r="L425" s="22"/>
    </row>
    <row r="426" spans="1:12" s="17" customFormat="1" ht="12.75">
      <c r="A426" s="52" t="s">
        <v>773</v>
      </c>
      <c r="B426" s="56" t="s">
        <v>366</v>
      </c>
      <c r="C426" s="52" t="s">
        <v>400</v>
      </c>
      <c r="D426" s="52" t="s">
        <v>444</v>
      </c>
      <c r="E426" s="52" t="s">
        <v>678</v>
      </c>
      <c r="F426" s="52" t="s">
        <v>398</v>
      </c>
      <c r="G426" s="57">
        <v>2577.6</v>
      </c>
      <c r="H426" s="57">
        <v>2577.6</v>
      </c>
      <c r="I426" s="57">
        <v>2577.6</v>
      </c>
      <c r="J426" s="39"/>
      <c r="K426" s="22"/>
      <c r="L426" s="22"/>
    </row>
    <row r="427" spans="1:12" s="17" customFormat="1" ht="25.5">
      <c r="A427" s="52" t="s">
        <v>774</v>
      </c>
      <c r="B427" s="51" t="s">
        <v>318</v>
      </c>
      <c r="C427" s="52" t="s">
        <v>400</v>
      </c>
      <c r="D427" s="52" t="s">
        <v>444</v>
      </c>
      <c r="E427" s="52" t="s">
        <v>678</v>
      </c>
      <c r="F427" s="52" t="s">
        <v>223</v>
      </c>
      <c r="G427" s="53">
        <f>G428</f>
        <v>202.7</v>
      </c>
      <c r="H427" s="53">
        <f>H428</f>
        <v>202.7</v>
      </c>
      <c r="I427" s="53">
        <f>I428</f>
        <v>202.7</v>
      </c>
      <c r="J427" s="39"/>
      <c r="K427" s="22"/>
      <c r="L427" s="22"/>
    </row>
    <row r="428" spans="1:12" s="17" customFormat="1" ht="25.5">
      <c r="A428" s="52" t="s">
        <v>775</v>
      </c>
      <c r="B428" s="51" t="s">
        <v>319</v>
      </c>
      <c r="C428" s="52" t="s">
        <v>400</v>
      </c>
      <c r="D428" s="52" t="s">
        <v>444</v>
      </c>
      <c r="E428" s="52" t="s">
        <v>678</v>
      </c>
      <c r="F428" s="52" t="s">
        <v>216</v>
      </c>
      <c r="G428" s="57">
        <v>202.7</v>
      </c>
      <c r="H428" s="57">
        <v>202.7</v>
      </c>
      <c r="I428" s="57">
        <v>202.7</v>
      </c>
      <c r="J428" s="39"/>
      <c r="K428" s="22"/>
      <c r="L428" s="22"/>
    </row>
    <row r="429" spans="1:12" s="17" customFormat="1" ht="12.75">
      <c r="A429" s="52" t="s">
        <v>776</v>
      </c>
      <c r="B429" s="56" t="s">
        <v>384</v>
      </c>
      <c r="C429" s="52" t="s">
        <v>400</v>
      </c>
      <c r="D429" s="52" t="s">
        <v>444</v>
      </c>
      <c r="E429" s="52" t="s">
        <v>678</v>
      </c>
      <c r="F429" s="52" t="s">
        <v>387</v>
      </c>
      <c r="G429" s="57">
        <f>SUM(G430)</f>
        <v>1</v>
      </c>
      <c r="H429" s="57">
        <f>SUM(H430)</f>
        <v>1</v>
      </c>
      <c r="I429" s="57">
        <f>SUM(I430)</f>
        <v>1</v>
      </c>
      <c r="J429" s="39"/>
      <c r="K429" s="22"/>
      <c r="L429" s="22"/>
    </row>
    <row r="430" spans="1:12" s="17" customFormat="1" ht="12.75">
      <c r="A430" s="52" t="s">
        <v>777</v>
      </c>
      <c r="B430" s="56" t="s">
        <v>385</v>
      </c>
      <c r="C430" s="52" t="s">
        <v>400</v>
      </c>
      <c r="D430" s="52" t="s">
        <v>444</v>
      </c>
      <c r="E430" s="52" t="s">
        <v>678</v>
      </c>
      <c r="F430" s="52" t="s">
        <v>388</v>
      </c>
      <c r="G430" s="57">
        <v>1</v>
      </c>
      <c r="H430" s="57">
        <v>1</v>
      </c>
      <c r="I430" s="57">
        <v>1</v>
      </c>
      <c r="J430" s="39"/>
      <c r="K430" s="22"/>
      <c r="L430" s="22"/>
    </row>
    <row r="431" spans="1:12" s="17" customFormat="1" ht="12.75">
      <c r="A431" s="52" t="s">
        <v>131</v>
      </c>
      <c r="B431" s="67" t="s">
        <v>448</v>
      </c>
      <c r="C431" s="62" t="s">
        <v>218</v>
      </c>
      <c r="D431" s="62"/>
      <c r="E431" s="62"/>
      <c r="F431" s="62"/>
      <c r="G431" s="68">
        <f>G432+G596</f>
        <v>237943.20000000004</v>
      </c>
      <c r="H431" s="68">
        <f>H432+H596</f>
        <v>238626.10000000003</v>
      </c>
      <c r="I431" s="68">
        <f>I432+I596</f>
        <v>235354.00000000003</v>
      </c>
      <c r="J431" s="40"/>
      <c r="K431" s="22"/>
      <c r="L431" s="22"/>
    </row>
    <row r="432" spans="1:12" s="17" customFormat="1" ht="12.75">
      <c r="A432" s="52" t="s">
        <v>132</v>
      </c>
      <c r="B432" s="67" t="s">
        <v>460</v>
      </c>
      <c r="C432" s="62" t="s">
        <v>218</v>
      </c>
      <c r="D432" s="62" t="s">
        <v>465</v>
      </c>
      <c r="E432" s="62" t="s">
        <v>334</v>
      </c>
      <c r="F432" s="62" t="s">
        <v>334</v>
      </c>
      <c r="G432" s="68">
        <f>G433+G467+G518+G533+G506</f>
        <v>232126.50000000003</v>
      </c>
      <c r="H432" s="68">
        <f>H433+H467+H518+H533+H506</f>
        <v>232809.40000000002</v>
      </c>
      <c r="I432" s="68">
        <f>I433+I467+I518+I533+I506</f>
        <v>229537.30000000002</v>
      </c>
      <c r="J432" s="45"/>
      <c r="K432" s="22"/>
      <c r="L432" s="22"/>
    </row>
    <row r="433" spans="1:12" s="17" customFormat="1" ht="12.75">
      <c r="A433" s="52" t="s">
        <v>133</v>
      </c>
      <c r="B433" s="69" t="s">
        <v>461</v>
      </c>
      <c r="C433" s="70" t="s">
        <v>218</v>
      </c>
      <c r="D433" s="70" t="s">
        <v>466</v>
      </c>
      <c r="E433" s="70" t="s">
        <v>334</v>
      </c>
      <c r="F433" s="70" t="s">
        <v>334</v>
      </c>
      <c r="G433" s="63">
        <f aca="true" t="shared" si="84" ref="G433:I434">G434</f>
        <v>51020.600000000006</v>
      </c>
      <c r="H433" s="63">
        <f t="shared" si="84"/>
        <v>52120.600000000006</v>
      </c>
      <c r="I433" s="63">
        <f t="shared" si="84"/>
        <v>51120.600000000006</v>
      </c>
      <c r="J433" s="39"/>
      <c r="K433" s="22"/>
      <c r="L433" s="22"/>
    </row>
    <row r="434" spans="1:12" s="17" customFormat="1" ht="25.5">
      <c r="A434" s="52" t="s">
        <v>997</v>
      </c>
      <c r="B434" s="54" t="s">
        <v>462</v>
      </c>
      <c r="C434" s="52" t="s">
        <v>218</v>
      </c>
      <c r="D434" s="52" t="s">
        <v>466</v>
      </c>
      <c r="E434" s="52" t="s">
        <v>650</v>
      </c>
      <c r="F434" s="52"/>
      <c r="G434" s="53">
        <f t="shared" si="84"/>
        <v>51020.600000000006</v>
      </c>
      <c r="H434" s="53">
        <f t="shared" si="84"/>
        <v>52120.600000000006</v>
      </c>
      <c r="I434" s="53">
        <f t="shared" si="84"/>
        <v>51120.600000000006</v>
      </c>
      <c r="J434" s="39"/>
      <c r="K434" s="22"/>
      <c r="L434" s="22"/>
    </row>
    <row r="435" spans="1:12" s="17" customFormat="1" ht="25.5">
      <c r="A435" s="52" t="s">
        <v>998</v>
      </c>
      <c r="B435" s="54" t="s">
        <v>463</v>
      </c>
      <c r="C435" s="52" t="s">
        <v>218</v>
      </c>
      <c r="D435" s="52" t="s">
        <v>466</v>
      </c>
      <c r="E435" s="52" t="s">
        <v>651</v>
      </c>
      <c r="F435" s="52"/>
      <c r="G435" s="53">
        <f>G436+G448+G455+G462+G445</f>
        <v>51020.600000000006</v>
      </c>
      <c r="H435" s="53">
        <f>H436+H448+H455+H462+H445</f>
        <v>52120.600000000006</v>
      </c>
      <c r="I435" s="53">
        <f>I436+I448+I455+I462+I445</f>
        <v>51120.600000000006</v>
      </c>
      <c r="J435" s="39"/>
      <c r="K435" s="22"/>
      <c r="L435" s="22"/>
    </row>
    <row r="436" spans="1:12" s="17" customFormat="1" ht="59.25" customHeight="1">
      <c r="A436" s="52" t="s">
        <v>999</v>
      </c>
      <c r="B436" s="51" t="s">
        <v>1135</v>
      </c>
      <c r="C436" s="52" t="s">
        <v>218</v>
      </c>
      <c r="D436" s="52" t="s">
        <v>466</v>
      </c>
      <c r="E436" s="52" t="s">
        <v>652</v>
      </c>
      <c r="F436" s="52"/>
      <c r="G436" s="53">
        <f>G437+G439+G441+G443</f>
        <v>21391.9</v>
      </c>
      <c r="H436" s="53">
        <f>H437+H439+H441+H443</f>
        <v>22491.9</v>
      </c>
      <c r="I436" s="53">
        <f>I437+I439+I441+I443</f>
        <v>22491.9</v>
      </c>
      <c r="J436" s="39"/>
      <c r="K436" s="22"/>
      <c r="L436" s="22"/>
    </row>
    <row r="437" spans="1:12" s="17" customFormat="1" ht="51">
      <c r="A437" s="52" t="s">
        <v>1113</v>
      </c>
      <c r="B437" s="56" t="s">
        <v>365</v>
      </c>
      <c r="C437" s="52" t="s">
        <v>218</v>
      </c>
      <c r="D437" s="52" t="s">
        <v>466</v>
      </c>
      <c r="E437" s="52" t="s">
        <v>652</v>
      </c>
      <c r="F437" s="52" t="s">
        <v>362</v>
      </c>
      <c r="G437" s="53">
        <f>G438</f>
        <v>6651.8</v>
      </c>
      <c r="H437" s="53">
        <f>H438</f>
        <v>6651.8</v>
      </c>
      <c r="I437" s="53">
        <f>I438</f>
        <v>6651.8</v>
      </c>
      <c r="J437" s="39"/>
      <c r="K437" s="22"/>
      <c r="L437" s="22"/>
    </row>
    <row r="438" spans="1:12" s="17" customFormat="1" ht="12.75">
      <c r="A438" s="52" t="s">
        <v>1114</v>
      </c>
      <c r="B438" s="56" t="s">
        <v>366</v>
      </c>
      <c r="C438" s="52" t="s">
        <v>218</v>
      </c>
      <c r="D438" s="52" t="s">
        <v>466</v>
      </c>
      <c r="E438" s="52" t="s">
        <v>652</v>
      </c>
      <c r="F438" s="52" t="s">
        <v>398</v>
      </c>
      <c r="G438" s="57">
        <v>6651.8</v>
      </c>
      <c r="H438" s="57">
        <v>6651.8</v>
      </c>
      <c r="I438" s="57">
        <v>6651.8</v>
      </c>
      <c r="J438" s="39"/>
      <c r="K438" s="22"/>
      <c r="L438" s="22"/>
    </row>
    <row r="439" spans="1:12" s="17" customFormat="1" ht="25.5">
      <c r="A439" s="52" t="s">
        <v>1115</v>
      </c>
      <c r="B439" s="51" t="s">
        <v>318</v>
      </c>
      <c r="C439" s="52" t="s">
        <v>218</v>
      </c>
      <c r="D439" s="52" t="s">
        <v>466</v>
      </c>
      <c r="E439" s="52" t="s">
        <v>652</v>
      </c>
      <c r="F439" s="52" t="s">
        <v>223</v>
      </c>
      <c r="G439" s="53">
        <f>G440</f>
        <v>8296.4</v>
      </c>
      <c r="H439" s="53">
        <f>H440</f>
        <v>9396.4</v>
      </c>
      <c r="I439" s="53">
        <f>I440</f>
        <v>9396.4</v>
      </c>
      <c r="J439" s="39"/>
      <c r="K439" s="22"/>
      <c r="L439" s="22"/>
    </row>
    <row r="440" spans="1:12" s="17" customFormat="1" ht="25.5">
      <c r="A440" s="52" t="s">
        <v>1116</v>
      </c>
      <c r="B440" s="51" t="s">
        <v>319</v>
      </c>
      <c r="C440" s="52" t="s">
        <v>218</v>
      </c>
      <c r="D440" s="52" t="s">
        <v>466</v>
      </c>
      <c r="E440" s="52" t="s">
        <v>652</v>
      </c>
      <c r="F440" s="52" t="s">
        <v>216</v>
      </c>
      <c r="G440" s="57">
        <v>8296.4</v>
      </c>
      <c r="H440" s="57">
        <v>9396.4</v>
      </c>
      <c r="I440" s="57">
        <v>9396.4</v>
      </c>
      <c r="J440" s="39"/>
      <c r="K440" s="22"/>
      <c r="L440" s="22"/>
    </row>
    <row r="441" spans="1:12" s="17" customFormat="1" ht="25.5">
      <c r="A441" s="52" t="s">
        <v>134</v>
      </c>
      <c r="B441" s="51" t="s">
        <v>464</v>
      </c>
      <c r="C441" s="52" t="s">
        <v>218</v>
      </c>
      <c r="D441" s="52" t="s">
        <v>466</v>
      </c>
      <c r="E441" s="52" t="s">
        <v>652</v>
      </c>
      <c r="F441" s="52" t="s">
        <v>338</v>
      </c>
      <c r="G441" s="53">
        <f>G442</f>
        <v>6413</v>
      </c>
      <c r="H441" s="53">
        <f>H442</f>
        <v>6413</v>
      </c>
      <c r="I441" s="53">
        <f>I442</f>
        <v>6413</v>
      </c>
      <c r="J441" s="39"/>
      <c r="K441" s="22"/>
      <c r="L441" s="22"/>
    </row>
    <row r="442" spans="1:12" s="17" customFormat="1" ht="12.75">
      <c r="A442" s="52" t="s">
        <v>135</v>
      </c>
      <c r="B442" s="51" t="s">
        <v>340</v>
      </c>
      <c r="C442" s="52" t="s">
        <v>218</v>
      </c>
      <c r="D442" s="52" t="s">
        <v>466</v>
      </c>
      <c r="E442" s="52" t="s">
        <v>652</v>
      </c>
      <c r="F442" s="52" t="s">
        <v>339</v>
      </c>
      <c r="G442" s="57">
        <v>6413</v>
      </c>
      <c r="H442" s="57">
        <v>6413</v>
      </c>
      <c r="I442" s="57">
        <v>6413</v>
      </c>
      <c r="J442" s="39"/>
      <c r="K442" s="22"/>
      <c r="L442" s="22"/>
    </row>
    <row r="443" spans="1:12" s="17" customFormat="1" ht="12.75">
      <c r="A443" s="52" t="s">
        <v>136</v>
      </c>
      <c r="B443" s="56" t="s">
        <v>384</v>
      </c>
      <c r="C443" s="52" t="s">
        <v>218</v>
      </c>
      <c r="D443" s="52" t="s">
        <v>466</v>
      </c>
      <c r="E443" s="52" t="s">
        <v>652</v>
      </c>
      <c r="F443" s="52" t="s">
        <v>387</v>
      </c>
      <c r="G443" s="57">
        <f>G444</f>
        <v>30.7</v>
      </c>
      <c r="H443" s="57">
        <f>H444</f>
        <v>30.7</v>
      </c>
      <c r="I443" s="57">
        <f>I444</f>
        <v>30.7</v>
      </c>
      <c r="J443" s="39"/>
      <c r="K443" s="22"/>
      <c r="L443" s="22"/>
    </row>
    <row r="444" spans="1:12" s="17" customFormat="1" ht="12.75">
      <c r="A444" s="52" t="s">
        <v>272</v>
      </c>
      <c r="B444" s="56" t="s">
        <v>385</v>
      </c>
      <c r="C444" s="52" t="s">
        <v>218</v>
      </c>
      <c r="D444" s="52" t="s">
        <v>466</v>
      </c>
      <c r="E444" s="52" t="s">
        <v>652</v>
      </c>
      <c r="F444" s="52" t="s">
        <v>388</v>
      </c>
      <c r="G444" s="57">
        <v>30.7</v>
      </c>
      <c r="H444" s="57">
        <v>30.7</v>
      </c>
      <c r="I444" s="57">
        <v>30.7</v>
      </c>
      <c r="J444" s="39"/>
      <c r="K444" s="22"/>
      <c r="L444" s="22"/>
    </row>
    <row r="445" spans="1:12" s="17" customFormat="1" ht="38.25">
      <c r="A445" s="52" t="s">
        <v>273</v>
      </c>
      <c r="B445" s="51" t="s">
        <v>1066</v>
      </c>
      <c r="C445" s="52" t="s">
        <v>218</v>
      </c>
      <c r="D445" s="52" t="s">
        <v>466</v>
      </c>
      <c r="E445" s="52" t="s">
        <v>1065</v>
      </c>
      <c r="F445" s="52"/>
      <c r="G445" s="57">
        <f aca="true" t="shared" si="85" ref="G445:I446">SUM(G446)</f>
        <v>200</v>
      </c>
      <c r="H445" s="57">
        <f t="shared" si="85"/>
        <v>200</v>
      </c>
      <c r="I445" s="57">
        <f t="shared" si="85"/>
        <v>200</v>
      </c>
      <c r="J445" s="39"/>
      <c r="K445" s="22"/>
      <c r="L445" s="22"/>
    </row>
    <row r="446" spans="1:12" s="17" customFormat="1" ht="25.5">
      <c r="A446" s="52" t="s">
        <v>274</v>
      </c>
      <c r="B446" s="51" t="s">
        <v>318</v>
      </c>
      <c r="C446" s="52" t="s">
        <v>218</v>
      </c>
      <c r="D446" s="52" t="s">
        <v>466</v>
      </c>
      <c r="E446" s="52" t="s">
        <v>1065</v>
      </c>
      <c r="F446" s="52" t="s">
        <v>223</v>
      </c>
      <c r="G446" s="57">
        <f t="shared" si="85"/>
        <v>200</v>
      </c>
      <c r="H446" s="57">
        <f t="shared" si="85"/>
        <v>200</v>
      </c>
      <c r="I446" s="57">
        <f t="shared" si="85"/>
        <v>200</v>
      </c>
      <c r="J446" s="39"/>
      <c r="K446" s="22"/>
      <c r="L446" s="22"/>
    </row>
    <row r="447" spans="1:12" s="17" customFormat="1" ht="25.5">
      <c r="A447" s="52" t="s">
        <v>137</v>
      </c>
      <c r="B447" s="51" t="s">
        <v>319</v>
      </c>
      <c r="C447" s="52" t="s">
        <v>218</v>
      </c>
      <c r="D447" s="52" t="s">
        <v>466</v>
      </c>
      <c r="E447" s="52" t="s">
        <v>1065</v>
      </c>
      <c r="F447" s="52" t="s">
        <v>216</v>
      </c>
      <c r="G447" s="57">
        <v>200</v>
      </c>
      <c r="H447" s="57">
        <v>200</v>
      </c>
      <c r="I447" s="57">
        <v>200</v>
      </c>
      <c r="J447" s="39"/>
      <c r="K447" s="22"/>
      <c r="L447" s="22"/>
    </row>
    <row r="448" spans="1:12" s="17" customFormat="1" ht="144.75" customHeight="1">
      <c r="A448" s="52" t="s">
        <v>138</v>
      </c>
      <c r="B448" s="59" t="s">
        <v>1138</v>
      </c>
      <c r="C448" s="52" t="s">
        <v>218</v>
      </c>
      <c r="D448" s="52" t="s">
        <v>466</v>
      </c>
      <c r="E448" s="52" t="s">
        <v>697</v>
      </c>
      <c r="F448" s="52"/>
      <c r="G448" s="57">
        <f>SUM(G449+G453+G451)</f>
        <v>9660.5</v>
      </c>
      <c r="H448" s="57">
        <f>SUM(H449+H453+H451)</f>
        <v>9660.5</v>
      </c>
      <c r="I448" s="57">
        <f>SUM(I449+I453+I451)</f>
        <v>9660.5</v>
      </c>
      <c r="J448" s="39"/>
      <c r="K448" s="22"/>
      <c r="L448" s="22"/>
    </row>
    <row r="449" spans="1:12" s="17" customFormat="1" ht="51">
      <c r="A449" s="52" t="s">
        <v>139</v>
      </c>
      <c r="B449" s="56" t="s">
        <v>365</v>
      </c>
      <c r="C449" s="52" t="s">
        <v>218</v>
      </c>
      <c r="D449" s="52" t="s">
        <v>466</v>
      </c>
      <c r="E449" s="52" t="s">
        <v>697</v>
      </c>
      <c r="F449" s="52" t="s">
        <v>362</v>
      </c>
      <c r="G449" s="57">
        <f>SUM(G450)</f>
        <v>5898.9</v>
      </c>
      <c r="H449" s="57">
        <f>SUM(H450)</f>
        <v>5898.9</v>
      </c>
      <c r="I449" s="57">
        <f>SUM(I450)</f>
        <v>5898.9</v>
      </c>
      <c r="J449" s="39"/>
      <c r="K449" s="22"/>
      <c r="L449" s="22"/>
    </row>
    <row r="450" spans="1:12" s="17" customFormat="1" ht="12.75">
      <c r="A450" s="52" t="s">
        <v>778</v>
      </c>
      <c r="B450" s="56" t="s">
        <v>366</v>
      </c>
      <c r="C450" s="52" t="s">
        <v>218</v>
      </c>
      <c r="D450" s="52" t="s">
        <v>466</v>
      </c>
      <c r="E450" s="52" t="s">
        <v>697</v>
      </c>
      <c r="F450" s="52" t="s">
        <v>398</v>
      </c>
      <c r="G450" s="57">
        <v>5898.9</v>
      </c>
      <c r="H450" s="57">
        <v>5898.9</v>
      </c>
      <c r="I450" s="57">
        <v>5898.9</v>
      </c>
      <c r="J450" s="39"/>
      <c r="K450" s="22"/>
      <c r="L450" s="22"/>
    </row>
    <row r="451" spans="1:12" s="17" customFormat="1" ht="25.5">
      <c r="A451" s="52" t="s">
        <v>779</v>
      </c>
      <c r="B451" s="51" t="s">
        <v>318</v>
      </c>
      <c r="C451" s="52" t="s">
        <v>218</v>
      </c>
      <c r="D451" s="52" t="s">
        <v>466</v>
      </c>
      <c r="E451" s="52" t="s">
        <v>697</v>
      </c>
      <c r="F451" s="52" t="s">
        <v>223</v>
      </c>
      <c r="G451" s="57">
        <f>SUM(G452)</f>
        <v>140</v>
      </c>
      <c r="H451" s="57">
        <f>SUM(H452)</f>
        <v>140</v>
      </c>
      <c r="I451" s="57">
        <f>SUM(I452)</f>
        <v>140</v>
      </c>
      <c r="J451" s="39"/>
      <c r="K451" s="22"/>
      <c r="L451" s="22"/>
    </row>
    <row r="452" spans="1:12" s="17" customFormat="1" ht="25.5">
      <c r="A452" s="52" t="s">
        <v>780</v>
      </c>
      <c r="B452" s="51" t="s">
        <v>319</v>
      </c>
      <c r="C452" s="52" t="s">
        <v>218</v>
      </c>
      <c r="D452" s="52" t="s">
        <v>466</v>
      </c>
      <c r="E452" s="52" t="s">
        <v>697</v>
      </c>
      <c r="F452" s="52" t="s">
        <v>216</v>
      </c>
      <c r="G452" s="57">
        <v>140</v>
      </c>
      <c r="H452" s="57">
        <v>140</v>
      </c>
      <c r="I452" s="57">
        <v>140</v>
      </c>
      <c r="J452" s="39"/>
      <c r="K452" s="22"/>
      <c r="L452" s="22"/>
    </row>
    <row r="453" spans="1:12" s="17" customFormat="1" ht="25.5">
      <c r="A453" s="52" t="s">
        <v>275</v>
      </c>
      <c r="B453" s="51" t="s">
        <v>464</v>
      </c>
      <c r="C453" s="52" t="s">
        <v>218</v>
      </c>
      <c r="D453" s="52" t="s">
        <v>466</v>
      </c>
      <c r="E453" s="52" t="s">
        <v>697</v>
      </c>
      <c r="F453" s="52" t="s">
        <v>338</v>
      </c>
      <c r="G453" s="57">
        <f>SUM(G454)</f>
        <v>3621.6</v>
      </c>
      <c r="H453" s="57">
        <f>SUM(H454)</f>
        <v>3621.6</v>
      </c>
      <c r="I453" s="57">
        <f>SUM(I454)</f>
        <v>3621.6</v>
      </c>
      <c r="J453" s="39"/>
      <c r="K453" s="22"/>
      <c r="L453" s="22"/>
    </row>
    <row r="454" spans="1:12" s="17" customFormat="1" ht="12.75">
      <c r="A454" s="52" t="s">
        <v>1000</v>
      </c>
      <c r="B454" s="51" t="s">
        <v>340</v>
      </c>
      <c r="C454" s="52" t="s">
        <v>218</v>
      </c>
      <c r="D454" s="52" t="s">
        <v>466</v>
      </c>
      <c r="E454" s="52" t="s">
        <v>697</v>
      </c>
      <c r="F454" s="52" t="s">
        <v>339</v>
      </c>
      <c r="G454" s="57">
        <v>3621.6</v>
      </c>
      <c r="H454" s="57">
        <v>3621.6</v>
      </c>
      <c r="I454" s="57">
        <v>3621.6</v>
      </c>
      <c r="J454" s="39"/>
      <c r="K454" s="22"/>
      <c r="L454" s="22"/>
    </row>
    <row r="455" spans="1:12" s="17" customFormat="1" ht="140.25">
      <c r="A455" s="52" t="s">
        <v>1001</v>
      </c>
      <c r="B455" s="58" t="s">
        <v>1139</v>
      </c>
      <c r="C455" s="52" t="s">
        <v>218</v>
      </c>
      <c r="D455" s="52" t="s">
        <v>466</v>
      </c>
      <c r="E455" s="52" t="s">
        <v>827</v>
      </c>
      <c r="F455" s="52"/>
      <c r="G455" s="53">
        <f>G456+G460+G458</f>
        <v>15073.400000000001</v>
      </c>
      <c r="H455" s="53">
        <f>H456+H460+H458</f>
        <v>15073.400000000001</v>
      </c>
      <c r="I455" s="53">
        <f>I456+I460+I458</f>
        <v>15073.400000000001</v>
      </c>
      <c r="J455" s="39"/>
      <c r="K455" s="22"/>
      <c r="L455" s="22"/>
    </row>
    <row r="456" spans="1:12" s="17" customFormat="1" ht="51">
      <c r="A456" s="52" t="s">
        <v>1002</v>
      </c>
      <c r="B456" s="56" t="s">
        <v>365</v>
      </c>
      <c r="C456" s="52" t="s">
        <v>218</v>
      </c>
      <c r="D456" s="52" t="s">
        <v>466</v>
      </c>
      <c r="E456" s="52" t="s">
        <v>827</v>
      </c>
      <c r="F456" s="52" t="s">
        <v>362</v>
      </c>
      <c r="G456" s="53">
        <f>G457</f>
        <v>6924.9</v>
      </c>
      <c r="H456" s="53">
        <f>H457</f>
        <v>6924.9</v>
      </c>
      <c r="I456" s="53">
        <f>I457</f>
        <v>6924.9</v>
      </c>
      <c r="J456" s="39"/>
      <c r="K456" s="22"/>
      <c r="L456" s="22"/>
    </row>
    <row r="457" spans="1:12" s="17" customFormat="1" ht="12.75">
      <c r="A457" s="52" t="s">
        <v>146</v>
      </c>
      <c r="B457" s="56" t="s">
        <v>366</v>
      </c>
      <c r="C457" s="52" t="s">
        <v>218</v>
      </c>
      <c r="D457" s="52" t="s">
        <v>466</v>
      </c>
      <c r="E457" s="52" t="s">
        <v>827</v>
      </c>
      <c r="F457" s="52" t="s">
        <v>398</v>
      </c>
      <c r="G457" s="57">
        <v>6924.9</v>
      </c>
      <c r="H457" s="57">
        <v>6924.9</v>
      </c>
      <c r="I457" s="57">
        <v>6924.9</v>
      </c>
      <c r="J457" s="39"/>
      <c r="K457" s="22"/>
      <c r="L457" s="22"/>
    </row>
    <row r="458" spans="1:12" s="17" customFormat="1" ht="25.5">
      <c r="A458" s="52" t="s">
        <v>147</v>
      </c>
      <c r="B458" s="51" t="s">
        <v>318</v>
      </c>
      <c r="C458" s="52" t="s">
        <v>218</v>
      </c>
      <c r="D458" s="52" t="s">
        <v>466</v>
      </c>
      <c r="E458" s="52" t="s">
        <v>827</v>
      </c>
      <c r="F458" s="52" t="s">
        <v>223</v>
      </c>
      <c r="G458" s="53">
        <f>G459</f>
        <v>208.7</v>
      </c>
      <c r="H458" s="53">
        <f>H459</f>
        <v>208.7</v>
      </c>
      <c r="I458" s="53">
        <f>I459</f>
        <v>208.7</v>
      </c>
      <c r="J458" s="39"/>
      <c r="K458" s="22"/>
      <c r="L458" s="22"/>
    </row>
    <row r="459" spans="1:12" s="17" customFormat="1" ht="25.5">
      <c r="A459" s="52" t="s">
        <v>148</v>
      </c>
      <c r="B459" s="51" t="s">
        <v>319</v>
      </c>
      <c r="C459" s="52" t="s">
        <v>218</v>
      </c>
      <c r="D459" s="52" t="s">
        <v>466</v>
      </c>
      <c r="E459" s="52" t="s">
        <v>827</v>
      </c>
      <c r="F459" s="52" t="s">
        <v>216</v>
      </c>
      <c r="G459" s="57">
        <v>208.7</v>
      </c>
      <c r="H459" s="57">
        <v>208.7</v>
      </c>
      <c r="I459" s="57">
        <v>208.7</v>
      </c>
      <c r="J459" s="39"/>
      <c r="K459" s="22"/>
      <c r="L459" s="22"/>
    </row>
    <row r="460" spans="1:12" s="17" customFormat="1" ht="25.5">
      <c r="A460" s="52" t="s">
        <v>149</v>
      </c>
      <c r="B460" s="51" t="s">
        <v>464</v>
      </c>
      <c r="C460" s="52" t="s">
        <v>218</v>
      </c>
      <c r="D460" s="52" t="s">
        <v>466</v>
      </c>
      <c r="E460" s="52" t="s">
        <v>827</v>
      </c>
      <c r="F460" s="52" t="s">
        <v>338</v>
      </c>
      <c r="G460" s="53">
        <f>G461</f>
        <v>7939.8</v>
      </c>
      <c r="H460" s="53">
        <f>H461</f>
        <v>7939.8</v>
      </c>
      <c r="I460" s="53">
        <f>I461</f>
        <v>7939.8</v>
      </c>
      <c r="J460" s="39"/>
      <c r="K460" s="22"/>
      <c r="L460" s="22"/>
    </row>
    <row r="461" spans="1:12" s="17" customFormat="1" ht="12.75">
      <c r="A461" s="52" t="s">
        <v>150</v>
      </c>
      <c r="B461" s="51" t="s">
        <v>340</v>
      </c>
      <c r="C461" s="52" t="s">
        <v>218</v>
      </c>
      <c r="D461" s="52" t="s">
        <v>466</v>
      </c>
      <c r="E461" s="52" t="s">
        <v>827</v>
      </c>
      <c r="F461" s="52" t="s">
        <v>339</v>
      </c>
      <c r="G461" s="57">
        <v>7939.8</v>
      </c>
      <c r="H461" s="57">
        <v>7939.8</v>
      </c>
      <c r="I461" s="57">
        <v>7939.8</v>
      </c>
      <c r="J461" s="39"/>
      <c r="K461" s="22"/>
      <c r="L461" s="22"/>
    </row>
    <row r="462" spans="1:12" s="17" customFormat="1" ht="76.5">
      <c r="A462" s="52" t="s">
        <v>151</v>
      </c>
      <c r="B462" s="78" t="s">
        <v>372</v>
      </c>
      <c r="C462" s="52" t="s">
        <v>218</v>
      </c>
      <c r="D462" s="52" t="s">
        <v>466</v>
      </c>
      <c r="E462" s="52" t="s">
        <v>837</v>
      </c>
      <c r="F462" s="52"/>
      <c r="G462" s="57">
        <f>G463+G465</f>
        <v>4694.8</v>
      </c>
      <c r="H462" s="57">
        <f>H463+H465</f>
        <v>4694.8</v>
      </c>
      <c r="I462" s="57">
        <f>I463+I465</f>
        <v>3694.8</v>
      </c>
      <c r="J462" s="39"/>
      <c r="K462" s="22"/>
      <c r="L462" s="22"/>
    </row>
    <row r="463" spans="1:12" s="17" customFormat="1" ht="51">
      <c r="A463" s="52" t="s">
        <v>276</v>
      </c>
      <c r="B463" s="56" t="s">
        <v>365</v>
      </c>
      <c r="C463" s="52" t="s">
        <v>218</v>
      </c>
      <c r="D463" s="52" t="s">
        <v>466</v>
      </c>
      <c r="E463" s="52" t="s">
        <v>837</v>
      </c>
      <c r="F463" s="52" t="s">
        <v>362</v>
      </c>
      <c r="G463" s="57">
        <f>G464</f>
        <v>3557.8</v>
      </c>
      <c r="H463" s="57">
        <f>H464</f>
        <v>3557.8</v>
      </c>
      <c r="I463" s="57">
        <f>I464</f>
        <v>2557.8</v>
      </c>
      <c r="J463" s="39"/>
      <c r="K463" s="22"/>
      <c r="L463" s="22"/>
    </row>
    <row r="464" spans="1:12" s="17" customFormat="1" ht="12.75">
      <c r="A464" s="52" t="s">
        <v>277</v>
      </c>
      <c r="B464" s="56" t="s">
        <v>366</v>
      </c>
      <c r="C464" s="52" t="s">
        <v>218</v>
      </c>
      <c r="D464" s="52" t="s">
        <v>466</v>
      </c>
      <c r="E464" s="52" t="s">
        <v>837</v>
      </c>
      <c r="F464" s="52" t="s">
        <v>398</v>
      </c>
      <c r="G464" s="57">
        <v>3557.8</v>
      </c>
      <c r="H464" s="57">
        <v>3557.8</v>
      </c>
      <c r="I464" s="57">
        <v>2557.8</v>
      </c>
      <c r="J464" s="39"/>
      <c r="K464" s="22"/>
      <c r="L464" s="22"/>
    </row>
    <row r="465" spans="1:12" s="17" customFormat="1" ht="25.5">
      <c r="A465" s="52" t="s">
        <v>278</v>
      </c>
      <c r="B465" s="51" t="s">
        <v>464</v>
      </c>
      <c r="C465" s="52" t="s">
        <v>218</v>
      </c>
      <c r="D465" s="52" t="s">
        <v>466</v>
      </c>
      <c r="E465" s="52" t="s">
        <v>837</v>
      </c>
      <c r="F465" s="52" t="s">
        <v>338</v>
      </c>
      <c r="G465" s="57">
        <f>G466</f>
        <v>1137</v>
      </c>
      <c r="H465" s="57">
        <f>H466</f>
        <v>1137</v>
      </c>
      <c r="I465" s="57">
        <f>I466</f>
        <v>1137</v>
      </c>
      <c r="J465" s="39"/>
      <c r="K465" s="22"/>
      <c r="L465" s="22"/>
    </row>
    <row r="466" spans="1:12" s="17" customFormat="1" ht="12.75">
      <c r="A466" s="52" t="s">
        <v>279</v>
      </c>
      <c r="B466" s="51" t="s">
        <v>340</v>
      </c>
      <c r="C466" s="52" t="s">
        <v>218</v>
      </c>
      <c r="D466" s="52" t="s">
        <v>466</v>
      </c>
      <c r="E466" s="52" t="s">
        <v>837</v>
      </c>
      <c r="F466" s="52" t="s">
        <v>339</v>
      </c>
      <c r="G466" s="57">
        <v>1137</v>
      </c>
      <c r="H466" s="57">
        <v>1137</v>
      </c>
      <c r="I466" s="57">
        <v>1137</v>
      </c>
      <c r="J466" s="39"/>
      <c r="K466" s="22"/>
      <c r="L466" s="22"/>
    </row>
    <row r="467" spans="1:12" s="17" customFormat="1" ht="12.75">
      <c r="A467" s="52" t="s">
        <v>280</v>
      </c>
      <c r="B467" s="69" t="s">
        <v>478</v>
      </c>
      <c r="C467" s="70" t="s">
        <v>218</v>
      </c>
      <c r="D467" s="70" t="s">
        <v>480</v>
      </c>
      <c r="E467" s="70" t="s">
        <v>334</v>
      </c>
      <c r="F467" s="70" t="s">
        <v>334</v>
      </c>
      <c r="G467" s="63">
        <f aca="true" t="shared" si="86" ref="G467:I468">G468</f>
        <v>159314.6</v>
      </c>
      <c r="H467" s="63">
        <f t="shared" si="86"/>
        <v>159247.5</v>
      </c>
      <c r="I467" s="63">
        <f t="shared" si="86"/>
        <v>156975.4</v>
      </c>
      <c r="J467" s="39"/>
      <c r="K467" s="22"/>
      <c r="L467" s="22"/>
    </row>
    <row r="468" spans="1:12" s="17" customFormat="1" ht="25.5">
      <c r="A468" s="52" t="s">
        <v>281</v>
      </c>
      <c r="B468" s="54" t="s">
        <v>462</v>
      </c>
      <c r="C468" s="52" t="s">
        <v>218</v>
      </c>
      <c r="D468" s="52" t="s">
        <v>480</v>
      </c>
      <c r="E468" s="52" t="s">
        <v>650</v>
      </c>
      <c r="F468" s="52"/>
      <c r="G468" s="53">
        <f t="shared" si="86"/>
        <v>159314.6</v>
      </c>
      <c r="H468" s="53">
        <f t="shared" si="86"/>
        <v>159247.5</v>
      </c>
      <c r="I468" s="53">
        <f t="shared" si="86"/>
        <v>156975.4</v>
      </c>
      <c r="J468" s="39"/>
      <c r="K468" s="22"/>
      <c r="L468" s="22"/>
    </row>
    <row r="469" spans="1:12" s="17" customFormat="1" ht="25.5">
      <c r="A469" s="52" t="s">
        <v>152</v>
      </c>
      <c r="B469" s="54" t="s">
        <v>463</v>
      </c>
      <c r="C469" s="52" t="s">
        <v>218</v>
      </c>
      <c r="D469" s="52" t="s">
        <v>480</v>
      </c>
      <c r="E469" s="52" t="s">
        <v>651</v>
      </c>
      <c r="F469" s="52"/>
      <c r="G469" s="53">
        <f>G470+G479+G487+G499+G492+G484</f>
        <v>159314.6</v>
      </c>
      <c r="H469" s="53">
        <f>H470+H479+H487+H499+H492+H484</f>
        <v>159247.5</v>
      </c>
      <c r="I469" s="53">
        <f>I470+I479+I487+I499+I492+I484</f>
        <v>156975.4</v>
      </c>
      <c r="J469" s="39"/>
      <c r="K469" s="22"/>
      <c r="L469" s="22"/>
    </row>
    <row r="470" spans="1:12" s="17" customFormat="1" ht="63.75">
      <c r="A470" s="52" t="s">
        <v>153</v>
      </c>
      <c r="B470" s="51" t="s">
        <v>479</v>
      </c>
      <c r="C470" s="52" t="s">
        <v>218</v>
      </c>
      <c r="D470" s="52" t="s">
        <v>480</v>
      </c>
      <c r="E470" s="52" t="s">
        <v>659</v>
      </c>
      <c r="F470" s="52"/>
      <c r="G470" s="53">
        <f>G471+G473+G475+G477</f>
        <v>42318.799999999996</v>
      </c>
      <c r="H470" s="53">
        <f>H471+H473+H475+H477</f>
        <v>42318.799999999996</v>
      </c>
      <c r="I470" s="53">
        <f>I471+I473+I475+I477</f>
        <v>42318.799999999996</v>
      </c>
      <c r="J470" s="39"/>
      <c r="K470" s="22"/>
      <c r="L470" s="22"/>
    </row>
    <row r="471" spans="1:12" s="17" customFormat="1" ht="51">
      <c r="A471" s="52" t="s">
        <v>154</v>
      </c>
      <c r="B471" s="56" t="s">
        <v>365</v>
      </c>
      <c r="C471" s="52" t="s">
        <v>218</v>
      </c>
      <c r="D471" s="52" t="s">
        <v>480</v>
      </c>
      <c r="E471" s="52" t="s">
        <v>659</v>
      </c>
      <c r="F471" s="52" t="s">
        <v>362</v>
      </c>
      <c r="G471" s="53">
        <f>G472</f>
        <v>17097.1</v>
      </c>
      <c r="H471" s="53">
        <f>H472</f>
        <v>17097.1</v>
      </c>
      <c r="I471" s="53">
        <f>I472</f>
        <v>17097.1</v>
      </c>
      <c r="J471" s="39"/>
      <c r="K471" s="22"/>
      <c r="L471" s="22"/>
    </row>
    <row r="472" spans="1:12" s="17" customFormat="1" ht="12.75">
      <c r="A472" s="52" t="s">
        <v>282</v>
      </c>
      <c r="B472" s="56" t="s">
        <v>366</v>
      </c>
      <c r="C472" s="52" t="s">
        <v>218</v>
      </c>
      <c r="D472" s="52" t="s">
        <v>480</v>
      </c>
      <c r="E472" s="52" t="s">
        <v>659</v>
      </c>
      <c r="F472" s="52" t="s">
        <v>398</v>
      </c>
      <c r="G472" s="57">
        <v>17097.1</v>
      </c>
      <c r="H472" s="57">
        <v>17097.1</v>
      </c>
      <c r="I472" s="57">
        <v>17097.1</v>
      </c>
      <c r="J472" s="39"/>
      <c r="K472" s="22"/>
      <c r="L472" s="22"/>
    </row>
    <row r="473" spans="1:12" s="17" customFormat="1" ht="25.5">
      <c r="A473" s="52" t="s">
        <v>283</v>
      </c>
      <c r="B473" s="51" t="s">
        <v>318</v>
      </c>
      <c r="C473" s="52" t="s">
        <v>218</v>
      </c>
      <c r="D473" s="52" t="s">
        <v>480</v>
      </c>
      <c r="E473" s="52" t="s">
        <v>659</v>
      </c>
      <c r="F473" s="52" t="s">
        <v>223</v>
      </c>
      <c r="G473" s="53">
        <f>G474</f>
        <v>15571.2</v>
      </c>
      <c r="H473" s="53">
        <f>H474</f>
        <v>15571.2</v>
      </c>
      <c r="I473" s="53">
        <f>I474</f>
        <v>15571.2</v>
      </c>
      <c r="J473" s="39"/>
      <c r="K473" s="22"/>
      <c r="L473" s="22"/>
    </row>
    <row r="474" spans="1:12" s="17" customFormat="1" ht="25.5">
      <c r="A474" s="52" t="s">
        <v>284</v>
      </c>
      <c r="B474" s="51" t="s">
        <v>319</v>
      </c>
      <c r="C474" s="52" t="s">
        <v>218</v>
      </c>
      <c r="D474" s="52" t="s">
        <v>480</v>
      </c>
      <c r="E474" s="52" t="s">
        <v>659</v>
      </c>
      <c r="F474" s="52" t="s">
        <v>216</v>
      </c>
      <c r="G474" s="57">
        <v>15571.2</v>
      </c>
      <c r="H474" s="57">
        <v>15571.2</v>
      </c>
      <c r="I474" s="57">
        <v>15571.2</v>
      </c>
      <c r="J474" s="39"/>
      <c r="K474" s="22"/>
      <c r="L474" s="22"/>
    </row>
    <row r="475" spans="1:12" s="17" customFormat="1" ht="25.5">
      <c r="A475" s="52" t="s">
        <v>285</v>
      </c>
      <c r="B475" s="51" t="s">
        <v>464</v>
      </c>
      <c r="C475" s="52" t="s">
        <v>218</v>
      </c>
      <c r="D475" s="52" t="s">
        <v>480</v>
      </c>
      <c r="E475" s="52" t="s">
        <v>659</v>
      </c>
      <c r="F475" s="52" t="s">
        <v>338</v>
      </c>
      <c r="G475" s="53">
        <f>G476</f>
        <v>9432.4</v>
      </c>
      <c r="H475" s="53">
        <f>H476</f>
        <v>9432.4</v>
      </c>
      <c r="I475" s="53">
        <f>I476</f>
        <v>9432.4</v>
      </c>
      <c r="J475" s="39"/>
      <c r="K475" s="22"/>
      <c r="L475" s="22"/>
    </row>
    <row r="476" spans="1:12" s="17" customFormat="1" ht="12.75">
      <c r="A476" s="52" t="s">
        <v>1003</v>
      </c>
      <c r="B476" s="51" t="s">
        <v>340</v>
      </c>
      <c r="C476" s="52" t="s">
        <v>218</v>
      </c>
      <c r="D476" s="52" t="s">
        <v>480</v>
      </c>
      <c r="E476" s="52" t="s">
        <v>659</v>
      </c>
      <c r="F476" s="52" t="s">
        <v>339</v>
      </c>
      <c r="G476" s="57">
        <v>9432.4</v>
      </c>
      <c r="H476" s="57">
        <v>9432.4</v>
      </c>
      <c r="I476" s="57">
        <v>9432.4</v>
      </c>
      <c r="J476" s="39"/>
      <c r="K476" s="22"/>
      <c r="L476" s="22"/>
    </row>
    <row r="477" spans="1:12" s="17" customFormat="1" ht="12.75">
      <c r="A477" s="52" t="s">
        <v>1004</v>
      </c>
      <c r="B477" s="56" t="s">
        <v>384</v>
      </c>
      <c r="C477" s="52" t="s">
        <v>218</v>
      </c>
      <c r="D477" s="52" t="s">
        <v>480</v>
      </c>
      <c r="E477" s="52" t="s">
        <v>659</v>
      </c>
      <c r="F477" s="52" t="s">
        <v>387</v>
      </c>
      <c r="G477" s="57">
        <f>G478</f>
        <v>218.1</v>
      </c>
      <c r="H477" s="57">
        <f>H478</f>
        <v>218.1</v>
      </c>
      <c r="I477" s="57">
        <f>I478</f>
        <v>218.1</v>
      </c>
      <c r="J477" s="39"/>
      <c r="K477" s="22"/>
      <c r="L477" s="22"/>
    </row>
    <row r="478" spans="1:12" s="17" customFormat="1" ht="12.75">
      <c r="A478" s="52" t="s">
        <v>1005</v>
      </c>
      <c r="B478" s="56" t="s">
        <v>385</v>
      </c>
      <c r="C478" s="52" t="s">
        <v>218</v>
      </c>
      <c r="D478" s="52" t="s">
        <v>480</v>
      </c>
      <c r="E478" s="52" t="s">
        <v>659</v>
      </c>
      <c r="F478" s="52" t="s">
        <v>388</v>
      </c>
      <c r="G478" s="57">
        <v>218.1</v>
      </c>
      <c r="H478" s="57">
        <v>218.1</v>
      </c>
      <c r="I478" s="57">
        <v>218.1</v>
      </c>
      <c r="J478" s="39"/>
      <c r="K478" s="22"/>
      <c r="L478" s="22"/>
    </row>
    <row r="479" spans="1:12" s="17" customFormat="1" ht="63.75">
      <c r="A479" s="52" t="s">
        <v>286</v>
      </c>
      <c r="B479" s="56" t="s">
        <v>1134</v>
      </c>
      <c r="C479" s="52" t="s">
        <v>218</v>
      </c>
      <c r="D479" s="52" t="s">
        <v>480</v>
      </c>
      <c r="E479" s="52" t="s">
        <v>660</v>
      </c>
      <c r="F479" s="52"/>
      <c r="G479" s="57">
        <f>G480+G482</f>
        <v>28.1</v>
      </c>
      <c r="H479" s="57">
        <f>H480+H482</f>
        <v>28.1</v>
      </c>
      <c r="I479" s="57">
        <f>I480+I482</f>
        <v>28.1</v>
      </c>
      <c r="J479" s="39"/>
      <c r="K479" s="22"/>
      <c r="L479" s="22"/>
    </row>
    <row r="480" spans="1:12" s="17" customFormat="1" ht="25.5">
      <c r="A480" s="52" t="s">
        <v>287</v>
      </c>
      <c r="B480" s="51" t="s">
        <v>318</v>
      </c>
      <c r="C480" s="52" t="s">
        <v>218</v>
      </c>
      <c r="D480" s="52" t="s">
        <v>480</v>
      </c>
      <c r="E480" s="52" t="s">
        <v>660</v>
      </c>
      <c r="F480" s="52" t="s">
        <v>223</v>
      </c>
      <c r="G480" s="57">
        <f aca="true" t="shared" si="87" ref="G480:I482">G481</f>
        <v>4.6</v>
      </c>
      <c r="H480" s="57">
        <f t="shared" si="87"/>
        <v>4.6</v>
      </c>
      <c r="I480" s="57">
        <f t="shared" si="87"/>
        <v>4.6</v>
      </c>
      <c r="J480" s="39"/>
      <c r="K480" s="22"/>
      <c r="L480" s="22"/>
    </row>
    <row r="481" spans="1:12" s="17" customFormat="1" ht="25.5">
      <c r="A481" s="52" t="s">
        <v>288</v>
      </c>
      <c r="B481" s="51" t="s">
        <v>319</v>
      </c>
      <c r="C481" s="52" t="s">
        <v>218</v>
      </c>
      <c r="D481" s="52" t="s">
        <v>480</v>
      </c>
      <c r="E481" s="52" t="s">
        <v>660</v>
      </c>
      <c r="F481" s="52" t="s">
        <v>216</v>
      </c>
      <c r="G481" s="57">
        <v>4.6</v>
      </c>
      <c r="H481" s="57">
        <v>4.6</v>
      </c>
      <c r="I481" s="57">
        <v>4.6</v>
      </c>
      <c r="J481" s="39"/>
      <c r="K481" s="22"/>
      <c r="L481" s="22"/>
    </row>
    <row r="482" spans="1:12" s="17" customFormat="1" ht="25.5">
      <c r="A482" s="52" t="s">
        <v>289</v>
      </c>
      <c r="B482" s="51" t="s">
        <v>464</v>
      </c>
      <c r="C482" s="52" t="s">
        <v>218</v>
      </c>
      <c r="D482" s="52" t="s">
        <v>480</v>
      </c>
      <c r="E482" s="52" t="s">
        <v>660</v>
      </c>
      <c r="F482" s="52" t="s">
        <v>338</v>
      </c>
      <c r="G482" s="57">
        <f t="shared" si="87"/>
        <v>23.5</v>
      </c>
      <c r="H482" s="57">
        <f t="shared" si="87"/>
        <v>23.5</v>
      </c>
      <c r="I482" s="57">
        <f t="shared" si="87"/>
        <v>23.5</v>
      </c>
      <c r="J482" s="39"/>
      <c r="K482" s="22"/>
      <c r="L482" s="22"/>
    </row>
    <row r="483" spans="1:12" s="17" customFormat="1" ht="12.75">
      <c r="A483" s="52" t="s">
        <v>290</v>
      </c>
      <c r="B483" s="51" t="s">
        <v>340</v>
      </c>
      <c r="C483" s="52" t="s">
        <v>218</v>
      </c>
      <c r="D483" s="52" t="s">
        <v>480</v>
      </c>
      <c r="E483" s="52" t="s">
        <v>660</v>
      </c>
      <c r="F483" s="52" t="s">
        <v>339</v>
      </c>
      <c r="G483" s="57">
        <v>23.5</v>
      </c>
      <c r="H483" s="57">
        <v>23.5</v>
      </c>
      <c r="I483" s="57">
        <v>23.5</v>
      </c>
      <c r="J483" s="39"/>
      <c r="K483" s="22"/>
      <c r="L483" s="22"/>
    </row>
    <row r="484" spans="1:12" s="17" customFormat="1" ht="51">
      <c r="A484" s="52" t="s">
        <v>291</v>
      </c>
      <c r="B484" s="51" t="s">
        <v>1137</v>
      </c>
      <c r="C484" s="52" t="s">
        <v>218</v>
      </c>
      <c r="D484" s="52" t="s">
        <v>480</v>
      </c>
      <c r="E484" s="52" t="s">
        <v>1067</v>
      </c>
      <c r="F484" s="52"/>
      <c r="G484" s="57">
        <f>SUM(G485)</f>
        <v>39.2</v>
      </c>
      <c r="H484" s="57">
        <f>SUM(H485)</f>
        <v>0</v>
      </c>
      <c r="I484" s="57">
        <f>SUM(I485)</f>
        <v>0</v>
      </c>
      <c r="J484" s="39"/>
      <c r="K484" s="22"/>
      <c r="L484" s="22"/>
    </row>
    <row r="485" spans="1:12" s="17" customFormat="1" ht="25.5">
      <c r="A485" s="52" t="s">
        <v>292</v>
      </c>
      <c r="B485" s="51" t="s">
        <v>318</v>
      </c>
      <c r="C485" s="52" t="s">
        <v>218</v>
      </c>
      <c r="D485" s="52" t="s">
        <v>480</v>
      </c>
      <c r="E485" s="52" t="s">
        <v>1067</v>
      </c>
      <c r="F485" s="52" t="s">
        <v>223</v>
      </c>
      <c r="G485" s="53">
        <f>G486</f>
        <v>39.2</v>
      </c>
      <c r="H485" s="53">
        <f>H486</f>
        <v>0</v>
      </c>
      <c r="I485" s="53">
        <f>I486</f>
        <v>0</v>
      </c>
      <c r="J485" s="39"/>
      <c r="K485" s="22"/>
      <c r="L485" s="22"/>
    </row>
    <row r="486" spans="1:12" s="17" customFormat="1" ht="25.5">
      <c r="A486" s="52" t="s">
        <v>293</v>
      </c>
      <c r="B486" s="51" t="s">
        <v>319</v>
      </c>
      <c r="C486" s="52" t="s">
        <v>218</v>
      </c>
      <c r="D486" s="52" t="s">
        <v>480</v>
      </c>
      <c r="E486" s="52" t="s">
        <v>1067</v>
      </c>
      <c r="F486" s="52" t="s">
        <v>216</v>
      </c>
      <c r="G486" s="57">
        <v>39.2</v>
      </c>
      <c r="H486" s="57">
        <v>0</v>
      </c>
      <c r="I486" s="57">
        <v>0</v>
      </c>
      <c r="J486" s="39"/>
      <c r="K486" s="22"/>
      <c r="L486" s="22"/>
    </row>
    <row r="487" spans="1:12" s="17" customFormat="1" ht="76.5">
      <c r="A487" s="52" t="s">
        <v>294</v>
      </c>
      <c r="B487" s="78" t="s">
        <v>372</v>
      </c>
      <c r="C487" s="52" t="s">
        <v>218</v>
      </c>
      <c r="D487" s="52" t="s">
        <v>480</v>
      </c>
      <c r="E487" s="52" t="s">
        <v>837</v>
      </c>
      <c r="F487" s="52"/>
      <c r="G487" s="57">
        <f>G488+G490</f>
        <v>11886.3</v>
      </c>
      <c r="H487" s="57">
        <f>H488+H490</f>
        <v>11858.400000000001</v>
      </c>
      <c r="I487" s="57">
        <f>I488+I490</f>
        <v>9586.3</v>
      </c>
      <c r="J487" s="39"/>
      <c r="K487" s="22"/>
      <c r="L487" s="22"/>
    </row>
    <row r="488" spans="1:12" s="17" customFormat="1" ht="51">
      <c r="A488" s="52" t="s">
        <v>1117</v>
      </c>
      <c r="B488" s="56" t="s">
        <v>365</v>
      </c>
      <c r="C488" s="52" t="s">
        <v>218</v>
      </c>
      <c r="D488" s="52" t="s">
        <v>480</v>
      </c>
      <c r="E488" s="52" t="s">
        <v>837</v>
      </c>
      <c r="F488" s="52" t="s">
        <v>362</v>
      </c>
      <c r="G488" s="57">
        <f>G489</f>
        <v>9400.1</v>
      </c>
      <c r="H488" s="57">
        <f>H489</f>
        <v>9372.2</v>
      </c>
      <c r="I488" s="57">
        <f>I489</f>
        <v>7400.1</v>
      </c>
      <c r="J488" s="39"/>
      <c r="K488" s="22"/>
      <c r="L488" s="22"/>
    </row>
    <row r="489" spans="1:12" s="17" customFormat="1" ht="12.75">
      <c r="A489" s="52" t="s">
        <v>1118</v>
      </c>
      <c r="B489" s="56" t="s">
        <v>366</v>
      </c>
      <c r="C489" s="52" t="s">
        <v>218</v>
      </c>
      <c r="D489" s="52" t="s">
        <v>480</v>
      </c>
      <c r="E489" s="52" t="s">
        <v>837</v>
      </c>
      <c r="F489" s="52" t="s">
        <v>398</v>
      </c>
      <c r="G489" s="57">
        <v>9400.1</v>
      </c>
      <c r="H489" s="57">
        <v>9372.2</v>
      </c>
      <c r="I489" s="57">
        <v>7400.1</v>
      </c>
      <c r="J489" s="39"/>
      <c r="K489" s="22"/>
      <c r="L489" s="22"/>
    </row>
    <row r="490" spans="1:12" s="17" customFormat="1" ht="25.5">
      <c r="A490" s="52" t="s">
        <v>1119</v>
      </c>
      <c r="B490" s="51" t="s">
        <v>464</v>
      </c>
      <c r="C490" s="52" t="s">
        <v>218</v>
      </c>
      <c r="D490" s="52" t="s">
        <v>480</v>
      </c>
      <c r="E490" s="52" t="s">
        <v>837</v>
      </c>
      <c r="F490" s="52" t="s">
        <v>338</v>
      </c>
      <c r="G490" s="57">
        <f>G491</f>
        <v>2486.2</v>
      </c>
      <c r="H490" s="57">
        <f>H491</f>
        <v>2486.2</v>
      </c>
      <c r="I490" s="57">
        <f>I491</f>
        <v>2186.2</v>
      </c>
      <c r="J490" s="39"/>
      <c r="K490" s="22"/>
      <c r="L490" s="22"/>
    </row>
    <row r="491" spans="1:12" s="17" customFormat="1" ht="12.75">
      <c r="A491" s="52" t="s">
        <v>295</v>
      </c>
      <c r="B491" s="51" t="s">
        <v>340</v>
      </c>
      <c r="C491" s="52" t="s">
        <v>218</v>
      </c>
      <c r="D491" s="52" t="s">
        <v>480</v>
      </c>
      <c r="E491" s="52" t="s">
        <v>837</v>
      </c>
      <c r="F491" s="52" t="s">
        <v>339</v>
      </c>
      <c r="G491" s="57">
        <v>2486.2</v>
      </c>
      <c r="H491" s="57">
        <v>2486.2</v>
      </c>
      <c r="I491" s="57">
        <v>2186.2</v>
      </c>
      <c r="J491" s="39"/>
      <c r="K491" s="22"/>
      <c r="L491" s="22"/>
    </row>
    <row r="492" spans="1:12" s="17" customFormat="1" ht="150" customHeight="1">
      <c r="A492" s="52" t="s">
        <v>296</v>
      </c>
      <c r="B492" s="51" t="s">
        <v>1136</v>
      </c>
      <c r="C492" s="52" t="s">
        <v>218</v>
      </c>
      <c r="D492" s="52" t="s">
        <v>480</v>
      </c>
      <c r="E492" s="52" t="s">
        <v>699</v>
      </c>
      <c r="F492" s="52"/>
      <c r="G492" s="57">
        <f>SUM(G493+G495+G497)</f>
        <v>12552.6</v>
      </c>
      <c r="H492" s="57">
        <f>SUM(H493+H495+H497)</f>
        <v>12552.6</v>
      </c>
      <c r="I492" s="57">
        <f>SUM(I493+I495+I497)</f>
        <v>12552.6</v>
      </c>
      <c r="J492" s="39"/>
      <c r="K492" s="22"/>
      <c r="L492" s="22"/>
    </row>
    <row r="493" spans="1:12" s="17" customFormat="1" ht="51">
      <c r="A493" s="52" t="s">
        <v>297</v>
      </c>
      <c r="B493" s="56" t="s">
        <v>365</v>
      </c>
      <c r="C493" s="52" t="s">
        <v>218</v>
      </c>
      <c r="D493" s="52" t="s">
        <v>480</v>
      </c>
      <c r="E493" s="52" t="s">
        <v>699</v>
      </c>
      <c r="F493" s="52" t="s">
        <v>362</v>
      </c>
      <c r="G493" s="57">
        <f>SUM(G494)</f>
        <v>8107.7</v>
      </c>
      <c r="H493" s="57">
        <f>SUM(H494)</f>
        <v>8107.7</v>
      </c>
      <c r="I493" s="57">
        <f>SUM(I494)</f>
        <v>8107.7</v>
      </c>
      <c r="J493" s="39"/>
      <c r="K493" s="22"/>
      <c r="L493" s="22"/>
    </row>
    <row r="494" spans="1:12" s="17" customFormat="1" ht="12.75">
      <c r="A494" s="52" t="s">
        <v>298</v>
      </c>
      <c r="B494" s="56" t="s">
        <v>366</v>
      </c>
      <c r="C494" s="52" t="s">
        <v>218</v>
      </c>
      <c r="D494" s="52" t="s">
        <v>480</v>
      </c>
      <c r="E494" s="52" t="s">
        <v>699</v>
      </c>
      <c r="F494" s="52" t="s">
        <v>398</v>
      </c>
      <c r="G494" s="57">
        <v>8107.7</v>
      </c>
      <c r="H494" s="57">
        <v>8107.7</v>
      </c>
      <c r="I494" s="57">
        <v>8107.7</v>
      </c>
      <c r="J494" s="39"/>
      <c r="K494" s="22"/>
      <c r="L494" s="22"/>
    </row>
    <row r="495" spans="1:12" s="17" customFormat="1" ht="25.5">
      <c r="A495" s="52" t="s">
        <v>781</v>
      </c>
      <c r="B495" s="51" t="s">
        <v>318</v>
      </c>
      <c r="C495" s="52" t="s">
        <v>218</v>
      </c>
      <c r="D495" s="52" t="s">
        <v>480</v>
      </c>
      <c r="E495" s="52" t="s">
        <v>699</v>
      </c>
      <c r="F495" s="52" t="s">
        <v>223</v>
      </c>
      <c r="G495" s="57">
        <f>SUM(G496)</f>
        <v>153.9</v>
      </c>
      <c r="H495" s="57">
        <f>SUM(H496)</f>
        <v>153.9</v>
      </c>
      <c r="I495" s="57">
        <f>SUM(I496)</f>
        <v>153.9</v>
      </c>
      <c r="J495" s="39"/>
      <c r="K495" s="22"/>
      <c r="L495" s="22"/>
    </row>
    <row r="496" spans="1:12" s="17" customFormat="1" ht="25.5">
      <c r="A496" s="52" t="s">
        <v>782</v>
      </c>
      <c r="B496" s="51" t="s">
        <v>319</v>
      </c>
      <c r="C496" s="52" t="s">
        <v>218</v>
      </c>
      <c r="D496" s="52" t="s">
        <v>480</v>
      </c>
      <c r="E496" s="52" t="s">
        <v>699</v>
      </c>
      <c r="F496" s="52" t="s">
        <v>216</v>
      </c>
      <c r="G496" s="57">
        <v>153.9</v>
      </c>
      <c r="H496" s="57">
        <v>153.9</v>
      </c>
      <c r="I496" s="57">
        <v>153.9</v>
      </c>
      <c r="J496" s="39"/>
      <c r="K496" s="22"/>
      <c r="L496" s="22"/>
    </row>
    <row r="497" spans="1:12" s="17" customFormat="1" ht="25.5">
      <c r="A497" s="52" t="s">
        <v>1006</v>
      </c>
      <c r="B497" s="51" t="s">
        <v>464</v>
      </c>
      <c r="C497" s="52" t="s">
        <v>218</v>
      </c>
      <c r="D497" s="52" t="s">
        <v>480</v>
      </c>
      <c r="E497" s="52" t="s">
        <v>699</v>
      </c>
      <c r="F497" s="52" t="s">
        <v>338</v>
      </c>
      <c r="G497" s="57">
        <f>SUM(G498)</f>
        <v>4291</v>
      </c>
      <c r="H497" s="57">
        <f>SUM(H498)</f>
        <v>4291</v>
      </c>
      <c r="I497" s="57">
        <f>SUM(I498)</f>
        <v>4291</v>
      </c>
      <c r="J497" s="39"/>
      <c r="K497" s="22"/>
      <c r="L497" s="22"/>
    </row>
    <row r="498" spans="1:12" s="17" customFormat="1" ht="12.75">
      <c r="A498" s="52" t="s">
        <v>1007</v>
      </c>
      <c r="B498" s="51" t="s">
        <v>340</v>
      </c>
      <c r="C498" s="52" t="s">
        <v>218</v>
      </c>
      <c r="D498" s="52" t="s">
        <v>480</v>
      </c>
      <c r="E498" s="52" t="s">
        <v>699</v>
      </c>
      <c r="F498" s="52" t="s">
        <v>339</v>
      </c>
      <c r="G498" s="57">
        <v>4291</v>
      </c>
      <c r="H498" s="57">
        <v>4291</v>
      </c>
      <c r="I498" s="57">
        <v>4291</v>
      </c>
      <c r="J498" s="39"/>
      <c r="K498" s="22"/>
      <c r="L498" s="22"/>
    </row>
    <row r="499" spans="1:12" s="17" customFormat="1" ht="140.25">
      <c r="A499" s="52" t="s">
        <v>1008</v>
      </c>
      <c r="B499" s="51" t="s">
        <v>1140</v>
      </c>
      <c r="C499" s="52" t="s">
        <v>218</v>
      </c>
      <c r="D499" s="52" t="s">
        <v>480</v>
      </c>
      <c r="E499" s="52" t="s">
        <v>698</v>
      </c>
      <c r="F499" s="52"/>
      <c r="G499" s="53">
        <f>G500+G502+G504</f>
        <v>92489.6</v>
      </c>
      <c r="H499" s="53">
        <f>H500+H502+H504</f>
        <v>92489.6</v>
      </c>
      <c r="I499" s="53">
        <f>I500+I502+I504</f>
        <v>92489.6</v>
      </c>
      <c r="J499" s="39"/>
      <c r="K499" s="22"/>
      <c r="L499" s="22"/>
    </row>
    <row r="500" spans="1:12" s="17" customFormat="1" ht="51">
      <c r="A500" s="52" t="s">
        <v>1009</v>
      </c>
      <c r="B500" s="56" t="s">
        <v>365</v>
      </c>
      <c r="C500" s="52" t="s">
        <v>218</v>
      </c>
      <c r="D500" s="52" t="s">
        <v>480</v>
      </c>
      <c r="E500" s="52" t="s">
        <v>698</v>
      </c>
      <c r="F500" s="52" t="s">
        <v>362</v>
      </c>
      <c r="G500" s="53">
        <f>G501</f>
        <v>62475.4</v>
      </c>
      <c r="H500" s="53">
        <f>H501</f>
        <v>62475.4</v>
      </c>
      <c r="I500" s="53">
        <f>I501</f>
        <v>62475.4</v>
      </c>
      <c r="J500" s="39"/>
      <c r="K500" s="22"/>
      <c r="L500" s="22"/>
    </row>
    <row r="501" spans="1:12" s="17" customFormat="1" ht="12.75">
      <c r="A501" s="52" t="s">
        <v>1010</v>
      </c>
      <c r="B501" s="56" t="s">
        <v>366</v>
      </c>
      <c r="C501" s="52" t="s">
        <v>218</v>
      </c>
      <c r="D501" s="52" t="s">
        <v>480</v>
      </c>
      <c r="E501" s="52" t="s">
        <v>698</v>
      </c>
      <c r="F501" s="52" t="s">
        <v>398</v>
      </c>
      <c r="G501" s="57">
        <v>62475.4</v>
      </c>
      <c r="H501" s="57">
        <v>62475.4</v>
      </c>
      <c r="I501" s="57">
        <v>62475.4</v>
      </c>
      <c r="J501" s="39"/>
      <c r="K501" s="22"/>
      <c r="L501" s="22"/>
    </row>
    <row r="502" spans="1:12" s="17" customFormat="1" ht="25.5">
      <c r="A502" s="52" t="s">
        <v>1011</v>
      </c>
      <c r="B502" s="51" t="s">
        <v>318</v>
      </c>
      <c r="C502" s="52" t="s">
        <v>218</v>
      </c>
      <c r="D502" s="52" t="s">
        <v>480</v>
      </c>
      <c r="E502" s="52" t="s">
        <v>698</v>
      </c>
      <c r="F502" s="52" t="s">
        <v>223</v>
      </c>
      <c r="G502" s="53">
        <f>G503</f>
        <v>3058.8</v>
      </c>
      <c r="H502" s="53">
        <f>H503</f>
        <v>3058.8</v>
      </c>
      <c r="I502" s="53">
        <f>I503</f>
        <v>3058.8</v>
      </c>
      <c r="J502" s="39"/>
      <c r="K502" s="22"/>
      <c r="L502" s="22"/>
    </row>
    <row r="503" spans="1:12" s="17" customFormat="1" ht="25.5">
      <c r="A503" s="52" t="s">
        <v>1012</v>
      </c>
      <c r="B503" s="51" t="s">
        <v>319</v>
      </c>
      <c r="C503" s="52" t="s">
        <v>218</v>
      </c>
      <c r="D503" s="52" t="s">
        <v>480</v>
      </c>
      <c r="E503" s="52" t="s">
        <v>698</v>
      </c>
      <c r="F503" s="52" t="s">
        <v>216</v>
      </c>
      <c r="G503" s="53">
        <v>3058.8</v>
      </c>
      <c r="H503" s="53">
        <v>3058.8</v>
      </c>
      <c r="I503" s="53">
        <v>3058.8</v>
      </c>
      <c r="J503" s="39"/>
      <c r="K503" s="22"/>
      <c r="L503" s="22"/>
    </row>
    <row r="504" spans="1:12" s="17" customFormat="1" ht="25.5">
      <c r="A504" s="52" t="s">
        <v>1013</v>
      </c>
      <c r="B504" s="51" t="s">
        <v>464</v>
      </c>
      <c r="C504" s="52" t="s">
        <v>218</v>
      </c>
      <c r="D504" s="52" t="s">
        <v>480</v>
      </c>
      <c r="E504" s="52" t="s">
        <v>698</v>
      </c>
      <c r="F504" s="52" t="s">
        <v>338</v>
      </c>
      <c r="G504" s="53">
        <f>G505</f>
        <v>26955.4</v>
      </c>
      <c r="H504" s="53">
        <f>H505</f>
        <v>26955.4</v>
      </c>
      <c r="I504" s="53">
        <f>I505</f>
        <v>26955.4</v>
      </c>
      <c r="J504" s="39"/>
      <c r="K504" s="22"/>
      <c r="L504" s="22"/>
    </row>
    <row r="505" spans="1:12" s="18" customFormat="1" ht="12.75">
      <c r="A505" s="52" t="s">
        <v>1014</v>
      </c>
      <c r="B505" s="51" t="s">
        <v>340</v>
      </c>
      <c r="C505" s="52" t="s">
        <v>218</v>
      </c>
      <c r="D505" s="52" t="s">
        <v>480</v>
      </c>
      <c r="E505" s="52" t="s">
        <v>698</v>
      </c>
      <c r="F505" s="52" t="s">
        <v>339</v>
      </c>
      <c r="G505" s="57">
        <v>26955.4</v>
      </c>
      <c r="H505" s="57">
        <v>26955.4</v>
      </c>
      <c r="I505" s="57">
        <v>26955.4</v>
      </c>
      <c r="J505" s="40"/>
      <c r="K505" s="29"/>
      <c r="L505" s="29"/>
    </row>
    <row r="506" spans="1:12" s="18" customFormat="1" ht="12.75">
      <c r="A506" s="52" t="s">
        <v>321</v>
      </c>
      <c r="B506" s="69" t="s">
        <v>1057</v>
      </c>
      <c r="C506" s="70" t="s">
        <v>218</v>
      </c>
      <c r="D506" s="70" t="s">
        <v>1056</v>
      </c>
      <c r="E506" s="75"/>
      <c r="F506" s="70"/>
      <c r="G506" s="76">
        <f aca="true" t="shared" si="88" ref="G506:I507">G507</f>
        <v>9454.2</v>
      </c>
      <c r="H506" s="76">
        <f t="shared" si="88"/>
        <v>9304.2</v>
      </c>
      <c r="I506" s="76">
        <f t="shared" si="88"/>
        <v>9304.2</v>
      </c>
      <c r="J506" s="40"/>
      <c r="K506" s="29"/>
      <c r="L506" s="29"/>
    </row>
    <row r="507" spans="1:12" s="18" customFormat="1" ht="25.5">
      <c r="A507" s="52" t="s">
        <v>1015</v>
      </c>
      <c r="B507" s="51" t="s">
        <v>514</v>
      </c>
      <c r="C507" s="52" t="s">
        <v>218</v>
      </c>
      <c r="D507" s="52" t="s">
        <v>1056</v>
      </c>
      <c r="E507" s="52" t="s">
        <v>621</v>
      </c>
      <c r="F507" s="52"/>
      <c r="G507" s="57">
        <f t="shared" si="88"/>
        <v>9454.2</v>
      </c>
      <c r="H507" s="57">
        <f t="shared" si="88"/>
        <v>9304.2</v>
      </c>
      <c r="I507" s="57">
        <f t="shared" si="88"/>
        <v>9304.2</v>
      </c>
      <c r="J507" s="40"/>
      <c r="K507" s="29"/>
      <c r="L507" s="29"/>
    </row>
    <row r="508" spans="1:12" s="18" customFormat="1" ht="25.5">
      <c r="A508" s="52" t="s">
        <v>1016</v>
      </c>
      <c r="B508" s="51" t="s">
        <v>482</v>
      </c>
      <c r="C508" s="52" t="s">
        <v>218</v>
      </c>
      <c r="D508" s="52" t="s">
        <v>1056</v>
      </c>
      <c r="E508" s="52" t="s">
        <v>622</v>
      </c>
      <c r="F508" s="52"/>
      <c r="G508" s="57">
        <f>G509+G512+G515</f>
        <v>9454.2</v>
      </c>
      <c r="H508" s="57">
        <f>H509+H512+H515</f>
        <v>9304.2</v>
      </c>
      <c r="I508" s="57">
        <f>I509+I512+I515</f>
        <v>9304.2</v>
      </c>
      <c r="J508" s="40"/>
      <c r="K508" s="29"/>
      <c r="L508" s="29"/>
    </row>
    <row r="509" spans="1:12" s="18" customFormat="1" ht="76.5">
      <c r="A509" s="52" t="s">
        <v>1017</v>
      </c>
      <c r="B509" s="51" t="s">
        <v>1164</v>
      </c>
      <c r="C509" s="52" t="s">
        <v>218</v>
      </c>
      <c r="D509" s="52" t="s">
        <v>1056</v>
      </c>
      <c r="E509" s="52" t="s">
        <v>623</v>
      </c>
      <c r="F509" s="52"/>
      <c r="G509" s="57">
        <f aca="true" t="shared" si="89" ref="G509:I510">G510</f>
        <v>8274.5</v>
      </c>
      <c r="H509" s="57">
        <f t="shared" si="89"/>
        <v>8274.5</v>
      </c>
      <c r="I509" s="57">
        <f t="shared" si="89"/>
        <v>8274.5</v>
      </c>
      <c r="J509" s="40"/>
      <c r="K509" s="29"/>
      <c r="L509" s="29"/>
    </row>
    <row r="510" spans="1:12" s="18" customFormat="1" ht="25.5">
      <c r="A510" s="52" t="s">
        <v>1018</v>
      </c>
      <c r="B510" s="51" t="s">
        <v>464</v>
      </c>
      <c r="C510" s="52" t="s">
        <v>218</v>
      </c>
      <c r="D510" s="52" t="s">
        <v>1056</v>
      </c>
      <c r="E510" s="52" t="s">
        <v>623</v>
      </c>
      <c r="F510" s="52" t="s">
        <v>338</v>
      </c>
      <c r="G510" s="57">
        <f t="shared" si="89"/>
        <v>8274.5</v>
      </c>
      <c r="H510" s="57">
        <f t="shared" si="89"/>
        <v>8274.5</v>
      </c>
      <c r="I510" s="57">
        <f t="shared" si="89"/>
        <v>8274.5</v>
      </c>
      <c r="J510" s="40"/>
      <c r="K510" s="29"/>
      <c r="L510" s="29"/>
    </row>
    <row r="511" spans="1:12" s="18" customFormat="1" ht="12.75">
      <c r="A511" s="52" t="s">
        <v>1019</v>
      </c>
      <c r="B511" s="51" t="s">
        <v>340</v>
      </c>
      <c r="C511" s="52" t="s">
        <v>218</v>
      </c>
      <c r="D511" s="52" t="s">
        <v>1056</v>
      </c>
      <c r="E511" s="52" t="s">
        <v>623</v>
      </c>
      <c r="F511" s="52" t="s">
        <v>339</v>
      </c>
      <c r="G511" s="57">
        <v>8274.5</v>
      </c>
      <c r="H511" s="57">
        <v>8274.5</v>
      </c>
      <c r="I511" s="57">
        <v>8274.5</v>
      </c>
      <c r="J511" s="40"/>
      <c r="K511" s="29"/>
      <c r="L511" s="29"/>
    </row>
    <row r="512" spans="1:12" s="18" customFormat="1" ht="102">
      <c r="A512" s="52" t="s">
        <v>1020</v>
      </c>
      <c r="B512" s="51" t="s">
        <v>1163</v>
      </c>
      <c r="C512" s="52" t="s">
        <v>218</v>
      </c>
      <c r="D512" s="52" t="s">
        <v>1056</v>
      </c>
      <c r="E512" s="52" t="s">
        <v>624</v>
      </c>
      <c r="F512" s="52"/>
      <c r="G512" s="57">
        <f aca="true" t="shared" si="90" ref="G512:I513">G513</f>
        <v>1029.7</v>
      </c>
      <c r="H512" s="57">
        <f t="shared" si="90"/>
        <v>1029.7</v>
      </c>
      <c r="I512" s="57">
        <f t="shared" si="90"/>
        <v>1029.7</v>
      </c>
      <c r="J512" s="40"/>
      <c r="K512" s="29"/>
      <c r="L512" s="29"/>
    </row>
    <row r="513" spans="1:12" s="18" customFormat="1" ht="25.5">
      <c r="A513" s="52" t="s">
        <v>1021</v>
      </c>
      <c r="B513" s="51" t="s">
        <v>464</v>
      </c>
      <c r="C513" s="52" t="s">
        <v>218</v>
      </c>
      <c r="D513" s="52" t="s">
        <v>1056</v>
      </c>
      <c r="E513" s="52" t="s">
        <v>833</v>
      </c>
      <c r="F513" s="52" t="s">
        <v>338</v>
      </c>
      <c r="G513" s="57">
        <f t="shared" si="90"/>
        <v>1029.7</v>
      </c>
      <c r="H513" s="57">
        <f t="shared" si="90"/>
        <v>1029.7</v>
      </c>
      <c r="I513" s="57">
        <f t="shared" si="90"/>
        <v>1029.7</v>
      </c>
      <c r="J513" s="40"/>
      <c r="K513" s="29"/>
      <c r="L513" s="29"/>
    </row>
    <row r="514" spans="1:12" s="18" customFormat="1" ht="12.75">
      <c r="A514" s="52" t="s">
        <v>1099</v>
      </c>
      <c r="B514" s="51" t="s">
        <v>340</v>
      </c>
      <c r="C514" s="52" t="s">
        <v>218</v>
      </c>
      <c r="D514" s="52" t="s">
        <v>1056</v>
      </c>
      <c r="E514" s="52" t="s">
        <v>833</v>
      </c>
      <c r="F514" s="52" t="s">
        <v>339</v>
      </c>
      <c r="G514" s="57">
        <v>1029.7</v>
      </c>
      <c r="H514" s="57">
        <v>1029.7</v>
      </c>
      <c r="I514" s="57">
        <v>1029.7</v>
      </c>
      <c r="J514" s="40"/>
      <c r="K514" s="29"/>
      <c r="L514" s="29"/>
    </row>
    <row r="515" spans="1:12" s="18" customFormat="1" ht="63.75">
      <c r="A515" s="52" t="s">
        <v>1100</v>
      </c>
      <c r="B515" s="51" t="s">
        <v>1165</v>
      </c>
      <c r="C515" s="52" t="s">
        <v>218</v>
      </c>
      <c r="D515" s="52" t="s">
        <v>1056</v>
      </c>
      <c r="E515" s="52" t="s">
        <v>649</v>
      </c>
      <c r="F515" s="52"/>
      <c r="G515" s="57">
        <f aca="true" t="shared" si="91" ref="G515:I516">SUM(G516)</f>
        <v>150</v>
      </c>
      <c r="H515" s="57">
        <f t="shared" si="91"/>
        <v>0</v>
      </c>
      <c r="I515" s="57">
        <f t="shared" si="91"/>
        <v>0</v>
      </c>
      <c r="J515" s="40"/>
      <c r="K515" s="29"/>
      <c r="L515" s="29"/>
    </row>
    <row r="516" spans="1:12" s="18" customFormat="1" ht="25.5">
      <c r="A516" s="52" t="s">
        <v>346</v>
      </c>
      <c r="B516" s="51" t="s">
        <v>464</v>
      </c>
      <c r="C516" s="52" t="s">
        <v>218</v>
      </c>
      <c r="D516" s="52" t="s">
        <v>1056</v>
      </c>
      <c r="E516" s="52" t="s">
        <v>649</v>
      </c>
      <c r="F516" s="52" t="s">
        <v>338</v>
      </c>
      <c r="G516" s="57">
        <f t="shared" si="91"/>
        <v>150</v>
      </c>
      <c r="H516" s="57">
        <f t="shared" si="91"/>
        <v>0</v>
      </c>
      <c r="I516" s="57">
        <f>SUM(I517)</f>
        <v>0</v>
      </c>
      <c r="J516" s="40"/>
      <c r="K516" s="29"/>
      <c r="L516" s="29"/>
    </row>
    <row r="517" spans="1:12" s="18" customFormat="1" ht="12.75">
      <c r="A517" s="52" t="s">
        <v>299</v>
      </c>
      <c r="B517" s="51" t="s">
        <v>340</v>
      </c>
      <c r="C517" s="52" t="s">
        <v>218</v>
      </c>
      <c r="D517" s="52" t="s">
        <v>1056</v>
      </c>
      <c r="E517" s="52" t="s">
        <v>649</v>
      </c>
      <c r="F517" s="52" t="s">
        <v>339</v>
      </c>
      <c r="G517" s="57">
        <v>150</v>
      </c>
      <c r="H517" s="57">
        <v>0</v>
      </c>
      <c r="I517" s="57">
        <v>0</v>
      </c>
      <c r="J517" s="40"/>
      <c r="K517" s="29"/>
      <c r="L517" s="29"/>
    </row>
    <row r="518" spans="1:12" s="17" customFormat="1" ht="12.75">
      <c r="A518" s="52" t="s">
        <v>300</v>
      </c>
      <c r="B518" s="69" t="s">
        <v>157</v>
      </c>
      <c r="C518" s="70" t="s">
        <v>218</v>
      </c>
      <c r="D518" s="70" t="s">
        <v>158</v>
      </c>
      <c r="E518" s="70" t="s">
        <v>334</v>
      </c>
      <c r="F518" s="70" t="s">
        <v>334</v>
      </c>
      <c r="G518" s="63">
        <f aca="true" t="shared" si="92" ref="G518:I519">G519</f>
        <v>2599.5</v>
      </c>
      <c r="H518" s="63">
        <f t="shared" si="92"/>
        <v>2599.5</v>
      </c>
      <c r="I518" s="63">
        <f t="shared" si="92"/>
        <v>2599.5</v>
      </c>
      <c r="J518" s="39"/>
      <c r="K518" s="22"/>
      <c r="L518" s="22"/>
    </row>
    <row r="519" spans="1:12" s="17" customFormat="1" ht="25.5">
      <c r="A519" s="52" t="s">
        <v>301</v>
      </c>
      <c r="B519" s="54" t="s">
        <v>462</v>
      </c>
      <c r="C519" s="52" t="s">
        <v>218</v>
      </c>
      <c r="D519" s="52" t="s">
        <v>158</v>
      </c>
      <c r="E519" s="52" t="s">
        <v>650</v>
      </c>
      <c r="F519" s="52"/>
      <c r="G519" s="53">
        <f>G520</f>
        <v>2599.5</v>
      </c>
      <c r="H519" s="53">
        <f t="shared" si="92"/>
        <v>2599.5</v>
      </c>
      <c r="I519" s="53">
        <f t="shared" si="92"/>
        <v>2599.5</v>
      </c>
      <c r="J519" s="39"/>
      <c r="K519" s="22"/>
      <c r="L519" s="22"/>
    </row>
    <row r="520" spans="1:12" s="17" customFormat="1" ht="25.5">
      <c r="A520" s="52" t="s">
        <v>302</v>
      </c>
      <c r="B520" s="54" t="s">
        <v>463</v>
      </c>
      <c r="C520" s="52" t="s">
        <v>218</v>
      </c>
      <c r="D520" s="52" t="s">
        <v>158</v>
      </c>
      <c r="E520" s="52" t="s">
        <v>651</v>
      </c>
      <c r="F520" s="52"/>
      <c r="G520" s="53">
        <f>G521+G526</f>
        <v>2599.5</v>
      </c>
      <c r="H520" s="53">
        <f>H521+H526</f>
        <v>2599.5</v>
      </c>
      <c r="I520" s="53">
        <f>I521+I526</f>
        <v>2599.5</v>
      </c>
      <c r="J520" s="39"/>
      <c r="K520" s="22"/>
      <c r="L520" s="22"/>
    </row>
    <row r="521" spans="1:12" s="17" customFormat="1" ht="63.75">
      <c r="A521" s="52" t="s">
        <v>303</v>
      </c>
      <c r="B521" s="56" t="s">
        <v>848</v>
      </c>
      <c r="C521" s="52" t="s">
        <v>218</v>
      </c>
      <c r="D521" s="52" t="s">
        <v>158</v>
      </c>
      <c r="E521" s="52" t="s">
        <v>1068</v>
      </c>
      <c r="F521" s="52"/>
      <c r="G521" s="57">
        <f>SUM(G524+G522)</f>
        <v>520.5</v>
      </c>
      <c r="H521" s="57">
        <f>SUM(H524+H522)</f>
        <v>520.5</v>
      </c>
      <c r="I521" s="57">
        <f>SUM(I524+I522)</f>
        <v>520.5</v>
      </c>
      <c r="J521" s="39"/>
      <c r="K521" s="22"/>
      <c r="L521" s="22"/>
    </row>
    <row r="522" spans="1:12" s="17" customFormat="1" ht="25.5">
      <c r="A522" s="52" t="s">
        <v>1022</v>
      </c>
      <c r="B522" s="51" t="s">
        <v>318</v>
      </c>
      <c r="C522" s="52" t="s">
        <v>218</v>
      </c>
      <c r="D522" s="52" t="s">
        <v>158</v>
      </c>
      <c r="E522" s="52" t="s">
        <v>1068</v>
      </c>
      <c r="F522" s="52" t="s">
        <v>223</v>
      </c>
      <c r="G522" s="57">
        <f>SUM(G523)</f>
        <v>413.5</v>
      </c>
      <c r="H522" s="57">
        <f>SUM(H523)</f>
        <v>413.5</v>
      </c>
      <c r="I522" s="57">
        <f>SUM(I523)</f>
        <v>413.5</v>
      </c>
      <c r="J522" s="39"/>
      <c r="K522" s="22"/>
      <c r="L522" s="22"/>
    </row>
    <row r="523" spans="1:12" s="17" customFormat="1" ht="25.5">
      <c r="A523" s="52" t="s">
        <v>1023</v>
      </c>
      <c r="B523" s="51" t="s">
        <v>319</v>
      </c>
      <c r="C523" s="52" t="s">
        <v>218</v>
      </c>
      <c r="D523" s="52" t="s">
        <v>158</v>
      </c>
      <c r="E523" s="52" t="s">
        <v>1068</v>
      </c>
      <c r="F523" s="52" t="s">
        <v>216</v>
      </c>
      <c r="G523" s="57">
        <v>413.5</v>
      </c>
      <c r="H523" s="57">
        <v>413.5</v>
      </c>
      <c r="I523" s="57">
        <v>413.5</v>
      </c>
      <c r="J523" s="39"/>
      <c r="K523" s="22"/>
      <c r="L523" s="22"/>
    </row>
    <row r="524" spans="1:12" s="17" customFormat="1" ht="12.75">
      <c r="A524" s="52" t="s">
        <v>1024</v>
      </c>
      <c r="B524" s="56" t="s">
        <v>175</v>
      </c>
      <c r="C524" s="52" t="s">
        <v>218</v>
      </c>
      <c r="D524" s="52" t="s">
        <v>158</v>
      </c>
      <c r="E524" s="52" t="s">
        <v>1068</v>
      </c>
      <c r="F524" s="52" t="s">
        <v>176</v>
      </c>
      <c r="G524" s="57">
        <f>SUM(G525)</f>
        <v>107</v>
      </c>
      <c r="H524" s="57">
        <f>SUM(H525)</f>
        <v>107</v>
      </c>
      <c r="I524" s="57">
        <f>SUM(I525)</f>
        <v>107</v>
      </c>
      <c r="J524" s="39"/>
      <c r="K524" s="22"/>
      <c r="L524" s="22"/>
    </row>
    <row r="525" spans="1:12" s="17" customFormat="1" ht="25.5">
      <c r="A525" s="52" t="s">
        <v>1025</v>
      </c>
      <c r="B525" s="56" t="s">
        <v>439</v>
      </c>
      <c r="C525" s="52" t="s">
        <v>218</v>
      </c>
      <c r="D525" s="52" t="s">
        <v>158</v>
      </c>
      <c r="E525" s="52" t="s">
        <v>1068</v>
      </c>
      <c r="F525" s="52" t="s">
        <v>440</v>
      </c>
      <c r="G525" s="57">
        <v>107</v>
      </c>
      <c r="H525" s="57">
        <v>107</v>
      </c>
      <c r="I525" s="57">
        <v>107</v>
      </c>
      <c r="J525" s="39"/>
      <c r="K525" s="22"/>
      <c r="L525" s="22"/>
    </row>
    <row r="526" spans="1:12" s="17" customFormat="1" ht="51">
      <c r="A526" s="52" t="s">
        <v>171</v>
      </c>
      <c r="B526" s="56" t="s">
        <v>847</v>
      </c>
      <c r="C526" s="52" t="s">
        <v>218</v>
      </c>
      <c r="D526" s="52" t="s">
        <v>158</v>
      </c>
      <c r="E526" s="52" t="s">
        <v>1060</v>
      </c>
      <c r="F526" s="52"/>
      <c r="G526" s="57">
        <f>SUM(G527+G529+G531)</f>
        <v>2079</v>
      </c>
      <c r="H526" s="57">
        <f>SUM(H527+H529+H531)</f>
        <v>2079</v>
      </c>
      <c r="I526" s="57">
        <f>SUM(I527+I529+I531)</f>
        <v>2079</v>
      </c>
      <c r="J526" s="39"/>
      <c r="K526" s="22"/>
      <c r="L526" s="22"/>
    </row>
    <row r="527" spans="1:12" s="17" customFormat="1" ht="25.5">
      <c r="A527" s="52" t="s">
        <v>1120</v>
      </c>
      <c r="B527" s="51" t="s">
        <v>318</v>
      </c>
      <c r="C527" s="52" t="s">
        <v>218</v>
      </c>
      <c r="D527" s="52" t="s">
        <v>158</v>
      </c>
      <c r="E527" s="52" t="s">
        <v>1060</v>
      </c>
      <c r="F527" s="52" t="s">
        <v>223</v>
      </c>
      <c r="G527" s="57">
        <f>SUM(G528)</f>
        <v>1128.7</v>
      </c>
      <c r="H527" s="57">
        <f>SUM(H528)</f>
        <v>1128.7</v>
      </c>
      <c r="I527" s="57">
        <f>SUM(I528)</f>
        <v>1128.7</v>
      </c>
      <c r="J527" s="39"/>
      <c r="K527" s="22"/>
      <c r="L527" s="22"/>
    </row>
    <row r="528" spans="1:12" s="17" customFormat="1" ht="25.5">
      <c r="A528" s="52" t="s">
        <v>1121</v>
      </c>
      <c r="B528" s="51" t="s">
        <v>319</v>
      </c>
      <c r="C528" s="52" t="s">
        <v>218</v>
      </c>
      <c r="D528" s="52" t="s">
        <v>158</v>
      </c>
      <c r="E528" s="52" t="s">
        <v>1060</v>
      </c>
      <c r="F528" s="52" t="s">
        <v>216</v>
      </c>
      <c r="G528" s="57">
        <v>1128.7</v>
      </c>
      <c r="H528" s="57">
        <v>1128.7</v>
      </c>
      <c r="I528" s="57">
        <v>1128.7</v>
      </c>
      <c r="J528" s="39"/>
      <c r="K528" s="22"/>
      <c r="L528" s="22"/>
    </row>
    <row r="529" spans="1:12" s="17" customFormat="1" ht="12.75">
      <c r="A529" s="52" t="s">
        <v>1122</v>
      </c>
      <c r="B529" s="51" t="s">
        <v>175</v>
      </c>
      <c r="C529" s="52" t="s">
        <v>218</v>
      </c>
      <c r="D529" s="52" t="s">
        <v>158</v>
      </c>
      <c r="E529" s="52" t="s">
        <v>1060</v>
      </c>
      <c r="F529" s="52" t="s">
        <v>176</v>
      </c>
      <c r="G529" s="57">
        <f>SUM(G530)</f>
        <v>271.5</v>
      </c>
      <c r="H529" s="57">
        <f>SUM(H530)</f>
        <v>271.5</v>
      </c>
      <c r="I529" s="57">
        <f>SUM(I530)</f>
        <v>271.5</v>
      </c>
      <c r="J529" s="39"/>
      <c r="K529" s="22"/>
      <c r="L529" s="22"/>
    </row>
    <row r="530" spans="1:12" s="17" customFormat="1" ht="25.5">
      <c r="A530" s="52" t="s">
        <v>304</v>
      </c>
      <c r="B530" s="51" t="s">
        <v>439</v>
      </c>
      <c r="C530" s="52" t="s">
        <v>218</v>
      </c>
      <c r="D530" s="52" t="s">
        <v>158</v>
      </c>
      <c r="E530" s="52" t="s">
        <v>1060</v>
      </c>
      <c r="F530" s="52" t="s">
        <v>440</v>
      </c>
      <c r="G530" s="57">
        <v>271.5</v>
      </c>
      <c r="H530" s="57">
        <v>271.5</v>
      </c>
      <c r="I530" s="57">
        <v>271.5</v>
      </c>
      <c r="J530" s="39"/>
      <c r="K530" s="22"/>
      <c r="L530" s="22"/>
    </row>
    <row r="531" spans="1:12" s="17" customFormat="1" ht="25.5">
      <c r="A531" s="52" t="s">
        <v>1101</v>
      </c>
      <c r="B531" s="51" t="s">
        <v>464</v>
      </c>
      <c r="C531" s="52" t="s">
        <v>218</v>
      </c>
      <c r="D531" s="52" t="s">
        <v>158</v>
      </c>
      <c r="E531" s="52" t="s">
        <v>1060</v>
      </c>
      <c r="F531" s="52" t="s">
        <v>338</v>
      </c>
      <c r="G531" s="57">
        <f>SUM(G532)</f>
        <v>678.8</v>
      </c>
      <c r="H531" s="57">
        <f>SUM(H532)</f>
        <v>678.8</v>
      </c>
      <c r="I531" s="57">
        <f>SUM(I532)</f>
        <v>678.8</v>
      </c>
      <c r="J531" s="39"/>
      <c r="K531" s="22"/>
      <c r="L531" s="22"/>
    </row>
    <row r="532" spans="1:12" s="17" customFormat="1" ht="12.75">
      <c r="A532" s="52" t="s">
        <v>1102</v>
      </c>
      <c r="B532" s="51" t="s">
        <v>340</v>
      </c>
      <c r="C532" s="52" t="s">
        <v>218</v>
      </c>
      <c r="D532" s="52" t="s">
        <v>158</v>
      </c>
      <c r="E532" s="52" t="s">
        <v>1060</v>
      </c>
      <c r="F532" s="52" t="s">
        <v>339</v>
      </c>
      <c r="G532" s="57">
        <v>678.8</v>
      </c>
      <c r="H532" s="57">
        <v>678.8</v>
      </c>
      <c r="I532" s="57">
        <v>678.8</v>
      </c>
      <c r="J532" s="39"/>
      <c r="K532" s="22"/>
      <c r="L532" s="22"/>
    </row>
    <row r="533" spans="1:12" s="3" customFormat="1" ht="12.75">
      <c r="A533" s="52" t="s">
        <v>1103</v>
      </c>
      <c r="B533" s="69" t="s">
        <v>160</v>
      </c>
      <c r="C533" s="70" t="s">
        <v>218</v>
      </c>
      <c r="D533" s="70" t="s">
        <v>159</v>
      </c>
      <c r="E533" s="70"/>
      <c r="F533" s="70"/>
      <c r="G533" s="63">
        <f>G534</f>
        <v>9737.599999999999</v>
      </c>
      <c r="H533" s="63">
        <f>H534</f>
        <v>9537.599999999999</v>
      </c>
      <c r="I533" s="63">
        <f>I534</f>
        <v>9537.599999999999</v>
      </c>
      <c r="J533" s="39"/>
      <c r="K533" s="25"/>
      <c r="L533" s="25"/>
    </row>
    <row r="534" spans="1:12" s="7" customFormat="1" ht="25.5">
      <c r="A534" s="52" t="s">
        <v>1104</v>
      </c>
      <c r="B534" s="54" t="s">
        <v>462</v>
      </c>
      <c r="C534" s="52" t="s">
        <v>218</v>
      </c>
      <c r="D534" s="52" t="s">
        <v>159</v>
      </c>
      <c r="E534" s="52" t="s">
        <v>650</v>
      </c>
      <c r="F534" s="52"/>
      <c r="G534" s="53">
        <f>G535+G556+G566+G575</f>
        <v>9737.599999999999</v>
      </c>
      <c r="H534" s="53">
        <f>H535+H556+H566+H575</f>
        <v>9537.599999999999</v>
      </c>
      <c r="I534" s="53">
        <f>I535+I556+I566+I575</f>
        <v>9537.599999999999</v>
      </c>
      <c r="J534" s="40"/>
      <c r="K534" s="27"/>
      <c r="L534" s="27"/>
    </row>
    <row r="535" spans="1:12" s="18" customFormat="1" ht="25.5">
      <c r="A535" s="52" t="s">
        <v>1105</v>
      </c>
      <c r="B535" s="54" t="s">
        <v>463</v>
      </c>
      <c r="C535" s="52" t="s">
        <v>218</v>
      </c>
      <c r="D535" s="52" t="s">
        <v>159</v>
      </c>
      <c r="E535" s="52" t="s">
        <v>651</v>
      </c>
      <c r="F535" s="52"/>
      <c r="G535" s="53">
        <f>G536+G539+G542+G547+G550+G553</f>
        <v>345</v>
      </c>
      <c r="H535" s="53">
        <f>H536+H539+H542+H547+H550+H553</f>
        <v>345</v>
      </c>
      <c r="I535" s="53">
        <f>I536+I539+I542+I547+I550+I553</f>
        <v>345</v>
      </c>
      <c r="J535" s="40"/>
      <c r="K535" s="29"/>
      <c r="L535" s="29"/>
    </row>
    <row r="536" spans="1:12" s="16" customFormat="1" ht="102">
      <c r="A536" s="52" t="s">
        <v>429</v>
      </c>
      <c r="B536" s="51" t="s">
        <v>86</v>
      </c>
      <c r="C536" s="52" t="s">
        <v>218</v>
      </c>
      <c r="D536" s="52" t="s">
        <v>159</v>
      </c>
      <c r="E536" s="52" t="s">
        <v>653</v>
      </c>
      <c r="F536" s="52"/>
      <c r="G536" s="53">
        <f aca="true" t="shared" si="93" ref="G536:I537">G537</f>
        <v>70</v>
      </c>
      <c r="H536" s="53">
        <f t="shared" si="93"/>
        <v>70</v>
      </c>
      <c r="I536" s="53">
        <f t="shared" si="93"/>
        <v>70</v>
      </c>
      <c r="J536" s="38"/>
      <c r="K536" s="28"/>
      <c r="L536" s="28"/>
    </row>
    <row r="537" spans="1:12" s="17" customFormat="1" ht="25.5">
      <c r="A537" s="52" t="s">
        <v>783</v>
      </c>
      <c r="B537" s="51" t="s">
        <v>318</v>
      </c>
      <c r="C537" s="52" t="s">
        <v>218</v>
      </c>
      <c r="D537" s="52" t="s">
        <v>159</v>
      </c>
      <c r="E537" s="52" t="s">
        <v>653</v>
      </c>
      <c r="F537" s="52" t="s">
        <v>223</v>
      </c>
      <c r="G537" s="53">
        <f>SUM(G538)</f>
        <v>70</v>
      </c>
      <c r="H537" s="53">
        <f t="shared" si="93"/>
        <v>70</v>
      </c>
      <c r="I537" s="53">
        <f t="shared" si="93"/>
        <v>70</v>
      </c>
      <c r="J537" s="39"/>
      <c r="K537" s="22"/>
      <c r="L537" s="22"/>
    </row>
    <row r="538" spans="1:12" s="17" customFormat="1" ht="25.5">
      <c r="A538" s="52" t="s">
        <v>784</v>
      </c>
      <c r="B538" s="51" t="s">
        <v>319</v>
      </c>
      <c r="C538" s="52" t="s">
        <v>218</v>
      </c>
      <c r="D538" s="52" t="s">
        <v>159</v>
      </c>
      <c r="E538" s="52" t="s">
        <v>653</v>
      </c>
      <c r="F538" s="52" t="s">
        <v>216</v>
      </c>
      <c r="G538" s="57">
        <v>70</v>
      </c>
      <c r="H538" s="57">
        <v>70</v>
      </c>
      <c r="I538" s="57">
        <v>70</v>
      </c>
      <c r="J538" s="39"/>
      <c r="K538" s="22"/>
      <c r="L538" s="22"/>
    </row>
    <row r="539" spans="1:12" s="17" customFormat="1" ht="102">
      <c r="A539" s="52" t="s">
        <v>785</v>
      </c>
      <c r="B539" s="51" t="s">
        <v>87</v>
      </c>
      <c r="C539" s="52" t="s">
        <v>218</v>
      </c>
      <c r="D539" s="52" t="s">
        <v>159</v>
      </c>
      <c r="E539" s="52" t="s">
        <v>654</v>
      </c>
      <c r="F539" s="52"/>
      <c r="G539" s="53">
        <f aca="true" t="shared" si="94" ref="G539:I540">G540</f>
        <v>20</v>
      </c>
      <c r="H539" s="53">
        <f t="shared" si="94"/>
        <v>20</v>
      </c>
      <c r="I539" s="53">
        <f t="shared" si="94"/>
        <v>20</v>
      </c>
      <c r="J539" s="39"/>
      <c r="K539" s="22"/>
      <c r="L539" s="22"/>
    </row>
    <row r="540" spans="1:12" s="17" customFormat="1" ht="22.5" customHeight="1">
      <c r="A540" s="52" t="s">
        <v>786</v>
      </c>
      <c r="B540" s="51" t="s">
        <v>318</v>
      </c>
      <c r="C540" s="52" t="s">
        <v>218</v>
      </c>
      <c r="D540" s="52" t="s">
        <v>159</v>
      </c>
      <c r="E540" s="52" t="s">
        <v>654</v>
      </c>
      <c r="F540" s="52" t="s">
        <v>223</v>
      </c>
      <c r="G540" s="53">
        <f t="shared" si="94"/>
        <v>20</v>
      </c>
      <c r="H540" s="53">
        <f t="shared" si="94"/>
        <v>20</v>
      </c>
      <c r="I540" s="53">
        <f t="shared" si="94"/>
        <v>20</v>
      </c>
      <c r="J540" s="39"/>
      <c r="K540" s="22"/>
      <c r="L540" s="22"/>
    </row>
    <row r="541" spans="1:12" s="17" customFormat="1" ht="25.5">
      <c r="A541" s="52" t="s">
        <v>787</v>
      </c>
      <c r="B541" s="51" t="s">
        <v>319</v>
      </c>
      <c r="C541" s="52" t="s">
        <v>218</v>
      </c>
      <c r="D541" s="52" t="s">
        <v>159</v>
      </c>
      <c r="E541" s="52" t="s">
        <v>654</v>
      </c>
      <c r="F541" s="52" t="s">
        <v>216</v>
      </c>
      <c r="G541" s="57">
        <v>20</v>
      </c>
      <c r="H541" s="57">
        <v>20</v>
      </c>
      <c r="I541" s="57">
        <v>20</v>
      </c>
      <c r="J541" s="39"/>
      <c r="K541" s="22"/>
      <c r="L541" s="22"/>
    </row>
    <row r="542" spans="1:12" s="17" customFormat="1" ht="63.75">
      <c r="A542" s="52" t="s">
        <v>788</v>
      </c>
      <c r="B542" s="51" t="s">
        <v>88</v>
      </c>
      <c r="C542" s="52" t="s">
        <v>218</v>
      </c>
      <c r="D542" s="52" t="s">
        <v>159</v>
      </c>
      <c r="E542" s="52" t="s">
        <v>655</v>
      </c>
      <c r="F542" s="52"/>
      <c r="G542" s="53">
        <f>G543+G545</f>
        <v>30</v>
      </c>
      <c r="H542" s="53">
        <f>H543+H545</f>
        <v>30</v>
      </c>
      <c r="I542" s="53">
        <f>I543+I545</f>
        <v>30</v>
      </c>
      <c r="J542" s="39"/>
      <c r="K542" s="22"/>
      <c r="L542" s="22"/>
    </row>
    <row r="543" spans="1:12" s="17" customFormat="1" ht="29.25" customHeight="1">
      <c r="A543" s="52" t="s">
        <v>789</v>
      </c>
      <c r="B543" s="51" t="s">
        <v>318</v>
      </c>
      <c r="C543" s="52" t="s">
        <v>218</v>
      </c>
      <c r="D543" s="52" t="s">
        <v>159</v>
      </c>
      <c r="E543" s="52" t="s">
        <v>655</v>
      </c>
      <c r="F543" s="52" t="s">
        <v>223</v>
      </c>
      <c r="G543" s="53">
        <f>G544</f>
        <v>15</v>
      </c>
      <c r="H543" s="53">
        <f>H544</f>
        <v>15</v>
      </c>
      <c r="I543" s="53">
        <f>I544</f>
        <v>15</v>
      </c>
      <c r="J543" s="39"/>
      <c r="K543" s="22"/>
      <c r="L543" s="22"/>
    </row>
    <row r="544" spans="1:12" s="16" customFormat="1" ht="25.5">
      <c r="A544" s="52" t="s">
        <v>155</v>
      </c>
      <c r="B544" s="51" t="s">
        <v>319</v>
      </c>
      <c r="C544" s="52" t="s">
        <v>218</v>
      </c>
      <c r="D544" s="52" t="s">
        <v>159</v>
      </c>
      <c r="E544" s="52" t="s">
        <v>655</v>
      </c>
      <c r="F544" s="52" t="s">
        <v>216</v>
      </c>
      <c r="G544" s="57">
        <v>15</v>
      </c>
      <c r="H544" s="57">
        <v>15</v>
      </c>
      <c r="I544" s="57">
        <v>15</v>
      </c>
      <c r="J544" s="38"/>
      <c r="K544" s="28"/>
      <c r="L544" s="28"/>
    </row>
    <row r="545" spans="1:12" s="16" customFormat="1" ht="25.5">
      <c r="A545" s="52" t="s">
        <v>156</v>
      </c>
      <c r="B545" s="51" t="s">
        <v>464</v>
      </c>
      <c r="C545" s="52" t="s">
        <v>218</v>
      </c>
      <c r="D545" s="52" t="s">
        <v>159</v>
      </c>
      <c r="E545" s="52" t="s">
        <v>655</v>
      </c>
      <c r="F545" s="52" t="s">
        <v>338</v>
      </c>
      <c r="G545" s="57">
        <f>G546</f>
        <v>15</v>
      </c>
      <c r="H545" s="57">
        <f>H546</f>
        <v>15</v>
      </c>
      <c r="I545" s="57">
        <f>I546</f>
        <v>15</v>
      </c>
      <c r="J545" s="38"/>
      <c r="K545" s="28"/>
      <c r="L545" s="28"/>
    </row>
    <row r="546" spans="1:12" s="16" customFormat="1" ht="12.75">
      <c r="A546" s="52" t="s">
        <v>320</v>
      </c>
      <c r="B546" s="51" t="s">
        <v>340</v>
      </c>
      <c r="C546" s="52" t="s">
        <v>218</v>
      </c>
      <c r="D546" s="52" t="s">
        <v>159</v>
      </c>
      <c r="E546" s="52" t="s">
        <v>655</v>
      </c>
      <c r="F546" s="52" t="s">
        <v>339</v>
      </c>
      <c r="G546" s="57">
        <v>15</v>
      </c>
      <c r="H546" s="57">
        <v>15</v>
      </c>
      <c r="I546" s="57">
        <v>15</v>
      </c>
      <c r="J546" s="38"/>
      <c r="K546" s="28"/>
      <c r="L546" s="28"/>
    </row>
    <row r="547" spans="1:12" s="17" customFormat="1" ht="51">
      <c r="A547" s="52" t="s">
        <v>790</v>
      </c>
      <c r="B547" s="51" t="s">
        <v>89</v>
      </c>
      <c r="C547" s="52" t="s">
        <v>218</v>
      </c>
      <c r="D547" s="52" t="s">
        <v>159</v>
      </c>
      <c r="E547" s="52" t="s">
        <v>656</v>
      </c>
      <c r="F547" s="52"/>
      <c r="G547" s="53">
        <f aca="true" t="shared" si="95" ref="G547:I548">G548</f>
        <v>30</v>
      </c>
      <c r="H547" s="53">
        <f t="shared" si="95"/>
        <v>30</v>
      </c>
      <c r="I547" s="53">
        <f t="shared" si="95"/>
        <v>30</v>
      </c>
      <c r="J547" s="39"/>
      <c r="K547" s="22"/>
      <c r="L547" s="22"/>
    </row>
    <row r="548" spans="1:12" s="17" customFormat="1" ht="25.5">
      <c r="A548" s="52" t="s">
        <v>791</v>
      </c>
      <c r="B548" s="51" t="s">
        <v>318</v>
      </c>
      <c r="C548" s="52" t="s">
        <v>218</v>
      </c>
      <c r="D548" s="52" t="s">
        <v>159</v>
      </c>
      <c r="E548" s="52" t="s">
        <v>656</v>
      </c>
      <c r="F548" s="52" t="s">
        <v>223</v>
      </c>
      <c r="G548" s="53">
        <f t="shared" si="95"/>
        <v>30</v>
      </c>
      <c r="H548" s="53">
        <f t="shared" si="95"/>
        <v>30</v>
      </c>
      <c r="I548" s="53">
        <f t="shared" si="95"/>
        <v>30</v>
      </c>
      <c r="J548" s="39"/>
      <c r="K548" s="22"/>
      <c r="L548" s="22"/>
    </row>
    <row r="549" spans="1:12" s="17" customFormat="1" ht="25.5">
      <c r="A549" s="52" t="s">
        <v>792</v>
      </c>
      <c r="B549" s="51" t="s">
        <v>319</v>
      </c>
      <c r="C549" s="52" t="s">
        <v>218</v>
      </c>
      <c r="D549" s="52" t="s">
        <v>159</v>
      </c>
      <c r="E549" s="52" t="s">
        <v>656</v>
      </c>
      <c r="F549" s="52" t="s">
        <v>216</v>
      </c>
      <c r="G549" s="57">
        <v>30</v>
      </c>
      <c r="H549" s="57">
        <v>30</v>
      </c>
      <c r="I549" s="57">
        <v>30</v>
      </c>
      <c r="J549" s="39"/>
      <c r="K549" s="22"/>
      <c r="L549" s="22"/>
    </row>
    <row r="550" spans="1:12" s="17" customFormat="1" ht="63.75">
      <c r="A550" s="52" t="s">
        <v>793</v>
      </c>
      <c r="B550" s="51" t="s">
        <v>90</v>
      </c>
      <c r="C550" s="52" t="s">
        <v>218</v>
      </c>
      <c r="D550" s="52" t="s">
        <v>159</v>
      </c>
      <c r="E550" s="52" t="s">
        <v>657</v>
      </c>
      <c r="F550" s="52"/>
      <c r="G550" s="53">
        <f aca="true" t="shared" si="96" ref="G550:I551">G551</f>
        <v>175</v>
      </c>
      <c r="H550" s="53">
        <f t="shared" si="96"/>
        <v>175</v>
      </c>
      <c r="I550" s="53">
        <f t="shared" si="96"/>
        <v>175</v>
      </c>
      <c r="J550" s="39"/>
      <c r="K550" s="22"/>
      <c r="L550" s="22"/>
    </row>
    <row r="551" spans="1:12" s="17" customFormat="1" ht="25.5">
      <c r="A551" s="52" t="s">
        <v>794</v>
      </c>
      <c r="B551" s="51" t="s">
        <v>318</v>
      </c>
      <c r="C551" s="52" t="s">
        <v>218</v>
      </c>
      <c r="D551" s="52" t="s">
        <v>159</v>
      </c>
      <c r="E551" s="52" t="s">
        <v>657</v>
      </c>
      <c r="F551" s="52" t="s">
        <v>223</v>
      </c>
      <c r="G551" s="53">
        <f t="shared" si="96"/>
        <v>175</v>
      </c>
      <c r="H551" s="53">
        <f t="shared" si="96"/>
        <v>175</v>
      </c>
      <c r="I551" s="53">
        <f t="shared" si="96"/>
        <v>175</v>
      </c>
      <c r="J551" s="39"/>
      <c r="K551" s="22"/>
      <c r="L551" s="22"/>
    </row>
    <row r="552" spans="1:12" s="17" customFormat="1" ht="25.5">
      <c r="A552" s="52" t="s">
        <v>795</v>
      </c>
      <c r="B552" s="51" t="s">
        <v>319</v>
      </c>
      <c r="C552" s="52" t="s">
        <v>218</v>
      </c>
      <c r="D552" s="52" t="s">
        <v>159</v>
      </c>
      <c r="E552" s="52" t="s">
        <v>657</v>
      </c>
      <c r="F552" s="52" t="s">
        <v>216</v>
      </c>
      <c r="G552" s="57">
        <v>175</v>
      </c>
      <c r="H552" s="57">
        <v>175</v>
      </c>
      <c r="I552" s="57">
        <v>175</v>
      </c>
      <c r="J552" s="39"/>
      <c r="K552" s="22"/>
      <c r="L552" s="22"/>
    </row>
    <row r="553" spans="1:12" s="17" customFormat="1" ht="51">
      <c r="A553" s="52" t="s">
        <v>182</v>
      </c>
      <c r="B553" s="51" t="s">
        <v>530</v>
      </c>
      <c r="C553" s="52" t="s">
        <v>218</v>
      </c>
      <c r="D553" s="52" t="s">
        <v>159</v>
      </c>
      <c r="E553" s="52" t="s">
        <v>658</v>
      </c>
      <c r="F553" s="52"/>
      <c r="G553" s="53">
        <f aca="true" t="shared" si="97" ref="G553:I554">G554</f>
        <v>20</v>
      </c>
      <c r="H553" s="53">
        <f t="shared" si="97"/>
        <v>20</v>
      </c>
      <c r="I553" s="53">
        <f t="shared" si="97"/>
        <v>20</v>
      </c>
      <c r="J553" s="39"/>
      <c r="K553" s="22"/>
      <c r="L553" s="22"/>
    </row>
    <row r="554" spans="1:12" s="17" customFormat="1" ht="25.5">
      <c r="A554" s="52" t="s">
        <v>183</v>
      </c>
      <c r="B554" s="51" t="s">
        <v>318</v>
      </c>
      <c r="C554" s="52" t="s">
        <v>218</v>
      </c>
      <c r="D554" s="52" t="s">
        <v>159</v>
      </c>
      <c r="E554" s="52" t="s">
        <v>658</v>
      </c>
      <c r="F554" s="52" t="s">
        <v>223</v>
      </c>
      <c r="G554" s="53">
        <f t="shared" si="97"/>
        <v>20</v>
      </c>
      <c r="H554" s="53">
        <f t="shared" si="97"/>
        <v>20</v>
      </c>
      <c r="I554" s="53">
        <f t="shared" si="97"/>
        <v>20</v>
      </c>
      <c r="J554" s="39"/>
      <c r="K554" s="22"/>
      <c r="L554" s="22"/>
    </row>
    <row r="555" spans="1:12" s="17" customFormat="1" ht="25.5">
      <c r="A555" s="52" t="s">
        <v>184</v>
      </c>
      <c r="B555" s="51" t="s">
        <v>319</v>
      </c>
      <c r="C555" s="52" t="s">
        <v>218</v>
      </c>
      <c r="D555" s="52" t="s">
        <v>159</v>
      </c>
      <c r="E555" s="52" t="s">
        <v>658</v>
      </c>
      <c r="F555" s="52" t="s">
        <v>216</v>
      </c>
      <c r="G555" s="57">
        <v>20</v>
      </c>
      <c r="H555" s="57">
        <v>20</v>
      </c>
      <c r="I555" s="57">
        <v>20</v>
      </c>
      <c r="J555" s="39"/>
      <c r="K555" s="22"/>
      <c r="L555" s="22"/>
    </row>
    <row r="556" spans="1:12" s="17" customFormat="1" ht="12.75">
      <c r="A556" s="52" t="s">
        <v>796</v>
      </c>
      <c r="B556" s="54" t="s">
        <v>396</v>
      </c>
      <c r="C556" s="52" t="s">
        <v>218</v>
      </c>
      <c r="D556" s="52" t="s">
        <v>159</v>
      </c>
      <c r="E556" s="52" t="s">
        <v>665</v>
      </c>
      <c r="F556" s="52"/>
      <c r="G556" s="53">
        <f>G557+G560+G563</f>
        <v>170</v>
      </c>
      <c r="H556" s="53">
        <f>H557+H560+H563</f>
        <v>170</v>
      </c>
      <c r="I556" s="53">
        <f>I557+I560+I563</f>
        <v>170</v>
      </c>
      <c r="J556" s="39"/>
      <c r="K556" s="22"/>
      <c r="L556" s="22"/>
    </row>
    <row r="557" spans="1:12" s="17" customFormat="1" ht="114.75">
      <c r="A557" s="52" t="s">
        <v>797</v>
      </c>
      <c r="B557" s="51" t="s">
        <v>397</v>
      </c>
      <c r="C557" s="52" t="s">
        <v>218</v>
      </c>
      <c r="D557" s="52" t="s">
        <v>159</v>
      </c>
      <c r="E557" s="52" t="s">
        <v>661</v>
      </c>
      <c r="F557" s="52"/>
      <c r="G557" s="53">
        <f aca="true" t="shared" si="98" ref="G557:I558">G558</f>
        <v>40</v>
      </c>
      <c r="H557" s="53">
        <f t="shared" si="98"/>
        <v>40</v>
      </c>
      <c r="I557" s="53">
        <f t="shared" si="98"/>
        <v>40</v>
      </c>
      <c r="J557" s="39"/>
      <c r="K557" s="22"/>
      <c r="L557" s="22"/>
    </row>
    <row r="558" spans="1:12" s="17" customFormat="1" ht="51">
      <c r="A558" s="52" t="s">
        <v>798</v>
      </c>
      <c r="B558" s="56" t="s">
        <v>365</v>
      </c>
      <c r="C558" s="52" t="s">
        <v>218</v>
      </c>
      <c r="D558" s="52" t="s">
        <v>159</v>
      </c>
      <c r="E558" s="52" t="s">
        <v>661</v>
      </c>
      <c r="F558" s="52" t="s">
        <v>362</v>
      </c>
      <c r="G558" s="53">
        <f t="shared" si="98"/>
        <v>40</v>
      </c>
      <c r="H558" s="53">
        <f t="shared" si="98"/>
        <v>40</v>
      </c>
      <c r="I558" s="53">
        <f t="shared" si="98"/>
        <v>40</v>
      </c>
      <c r="J558" s="39"/>
      <c r="K558" s="22"/>
      <c r="L558" s="22"/>
    </row>
    <row r="559" spans="1:12" s="17" customFormat="1" ht="12.75">
      <c r="A559" s="52" t="s">
        <v>500</v>
      </c>
      <c r="B559" s="56" t="s">
        <v>366</v>
      </c>
      <c r="C559" s="52" t="s">
        <v>218</v>
      </c>
      <c r="D559" s="52" t="s">
        <v>159</v>
      </c>
      <c r="E559" s="52" t="s">
        <v>661</v>
      </c>
      <c r="F559" s="52" t="s">
        <v>398</v>
      </c>
      <c r="G559" s="57">
        <v>40</v>
      </c>
      <c r="H559" s="57">
        <v>40</v>
      </c>
      <c r="I559" s="57">
        <v>40</v>
      </c>
      <c r="J559" s="39"/>
      <c r="K559" s="22"/>
      <c r="L559" s="22"/>
    </row>
    <row r="560" spans="1:12" s="17" customFormat="1" ht="76.5">
      <c r="A560" s="52" t="s">
        <v>501</v>
      </c>
      <c r="B560" s="51" t="s">
        <v>422</v>
      </c>
      <c r="C560" s="52" t="s">
        <v>218</v>
      </c>
      <c r="D560" s="52" t="s">
        <v>159</v>
      </c>
      <c r="E560" s="52" t="s">
        <v>662</v>
      </c>
      <c r="F560" s="52"/>
      <c r="G560" s="53">
        <f aca="true" t="shared" si="99" ref="G560:I561">G561</f>
        <v>30</v>
      </c>
      <c r="H560" s="53">
        <f t="shared" si="99"/>
        <v>30</v>
      </c>
      <c r="I560" s="53">
        <f>I561</f>
        <v>30</v>
      </c>
      <c r="J560" s="39"/>
      <c r="K560" s="22"/>
      <c r="L560" s="22"/>
    </row>
    <row r="561" spans="1:12" s="16" customFormat="1" ht="25.5">
      <c r="A561" s="52" t="s">
        <v>502</v>
      </c>
      <c r="B561" s="51" t="s">
        <v>318</v>
      </c>
      <c r="C561" s="52" t="s">
        <v>218</v>
      </c>
      <c r="D561" s="52" t="s">
        <v>159</v>
      </c>
      <c r="E561" s="52" t="s">
        <v>662</v>
      </c>
      <c r="F561" s="52" t="s">
        <v>223</v>
      </c>
      <c r="G561" s="53">
        <f t="shared" si="99"/>
        <v>30</v>
      </c>
      <c r="H561" s="53">
        <f t="shared" si="99"/>
        <v>30</v>
      </c>
      <c r="I561" s="53">
        <f t="shared" si="99"/>
        <v>30</v>
      </c>
      <c r="J561" s="38"/>
      <c r="K561" s="28"/>
      <c r="L561" s="28"/>
    </row>
    <row r="562" spans="1:12" s="17" customFormat="1" ht="25.5">
      <c r="A562" s="52" t="s">
        <v>799</v>
      </c>
      <c r="B562" s="51" t="s">
        <v>319</v>
      </c>
      <c r="C562" s="52" t="s">
        <v>218</v>
      </c>
      <c r="D562" s="52" t="s">
        <v>159</v>
      </c>
      <c r="E562" s="52" t="s">
        <v>662</v>
      </c>
      <c r="F562" s="52" t="s">
        <v>216</v>
      </c>
      <c r="G562" s="57">
        <v>30</v>
      </c>
      <c r="H562" s="57">
        <v>30</v>
      </c>
      <c r="I562" s="57">
        <v>30</v>
      </c>
      <c r="J562" s="39"/>
      <c r="K562" s="22"/>
      <c r="L562" s="22"/>
    </row>
    <row r="563" spans="1:12" s="17" customFormat="1" ht="63.75">
      <c r="A563" s="52" t="s">
        <v>800</v>
      </c>
      <c r="B563" s="51" t="s">
        <v>423</v>
      </c>
      <c r="C563" s="52" t="s">
        <v>218</v>
      </c>
      <c r="D563" s="52" t="s">
        <v>159</v>
      </c>
      <c r="E563" s="52" t="s">
        <v>663</v>
      </c>
      <c r="F563" s="52"/>
      <c r="G563" s="53">
        <f aca="true" t="shared" si="100" ref="G563:I564">G564</f>
        <v>100</v>
      </c>
      <c r="H563" s="53">
        <f t="shared" si="100"/>
        <v>100</v>
      </c>
      <c r="I563" s="53">
        <f t="shared" si="100"/>
        <v>100</v>
      </c>
      <c r="J563" s="39"/>
      <c r="K563" s="22"/>
      <c r="L563" s="22"/>
    </row>
    <row r="564" spans="1:12" s="17" customFormat="1" ht="25.5">
      <c r="A564" s="52" t="s">
        <v>801</v>
      </c>
      <c r="B564" s="51" t="s">
        <v>318</v>
      </c>
      <c r="C564" s="52" t="s">
        <v>218</v>
      </c>
      <c r="D564" s="52" t="s">
        <v>159</v>
      </c>
      <c r="E564" s="52" t="s">
        <v>663</v>
      </c>
      <c r="F564" s="52" t="s">
        <v>223</v>
      </c>
      <c r="G564" s="53">
        <f t="shared" si="100"/>
        <v>100</v>
      </c>
      <c r="H564" s="53">
        <f t="shared" si="100"/>
        <v>100</v>
      </c>
      <c r="I564" s="53">
        <f t="shared" si="100"/>
        <v>100</v>
      </c>
      <c r="J564" s="39"/>
      <c r="K564" s="22"/>
      <c r="L564" s="22"/>
    </row>
    <row r="565" spans="1:12" s="17" customFormat="1" ht="25.5">
      <c r="A565" s="52" t="s">
        <v>802</v>
      </c>
      <c r="B565" s="51" t="s">
        <v>319</v>
      </c>
      <c r="C565" s="52" t="s">
        <v>218</v>
      </c>
      <c r="D565" s="52" t="s">
        <v>159</v>
      </c>
      <c r="E565" s="52" t="s">
        <v>663</v>
      </c>
      <c r="F565" s="52" t="s">
        <v>216</v>
      </c>
      <c r="G565" s="57">
        <v>100</v>
      </c>
      <c r="H565" s="57">
        <v>100</v>
      </c>
      <c r="I565" s="57">
        <v>100</v>
      </c>
      <c r="J565" s="39"/>
      <c r="K565" s="22"/>
      <c r="L565" s="22"/>
    </row>
    <row r="566" spans="1:12" s="17" customFormat="1" ht="25.5">
      <c r="A566" s="52" t="s">
        <v>803</v>
      </c>
      <c r="B566" s="54" t="s">
        <v>424</v>
      </c>
      <c r="C566" s="52" t="s">
        <v>218</v>
      </c>
      <c r="D566" s="52" t="s">
        <v>159</v>
      </c>
      <c r="E566" s="52" t="s">
        <v>664</v>
      </c>
      <c r="F566" s="52"/>
      <c r="G566" s="57">
        <f>G570+G567</f>
        <v>1291.5</v>
      </c>
      <c r="H566" s="57">
        <f>H570+H567</f>
        <v>1091.5</v>
      </c>
      <c r="I566" s="57">
        <f>I570+I567</f>
        <v>1091.5</v>
      </c>
      <c r="J566" s="39"/>
      <c r="K566" s="22"/>
      <c r="L566" s="22"/>
    </row>
    <row r="567" spans="1:12" s="17" customFormat="1" ht="25.5">
      <c r="A567" s="52" t="s">
        <v>804</v>
      </c>
      <c r="B567" s="54" t="s">
        <v>884</v>
      </c>
      <c r="C567" s="52" t="s">
        <v>218</v>
      </c>
      <c r="D567" s="52" t="s">
        <v>159</v>
      </c>
      <c r="E567" s="52" t="s">
        <v>885</v>
      </c>
      <c r="F567" s="52"/>
      <c r="G567" s="57">
        <f aca="true" t="shared" si="101" ref="G567:I568">SUM(G568)</f>
        <v>200</v>
      </c>
      <c r="H567" s="57">
        <f t="shared" si="101"/>
        <v>0</v>
      </c>
      <c r="I567" s="57">
        <f t="shared" si="101"/>
        <v>0</v>
      </c>
      <c r="J567" s="39"/>
      <c r="K567" s="22"/>
      <c r="L567" s="22"/>
    </row>
    <row r="568" spans="1:12" s="17" customFormat="1" ht="25.5">
      <c r="A568" s="52" t="s">
        <v>805</v>
      </c>
      <c r="B568" s="51" t="s">
        <v>318</v>
      </c>
      <c r="C568" s="52" t="s">
        <v>218</v>
      </c>
      <c r="D568" s="52" t="s">
        <v>159</v>
      </c>
      <c r="E568" s="52" t="s">
        <v>885</v>
      </c>
      <c r="F568" s="52" t="s">
        <v>223</v>
      </c>
      <c r="G568" s="57">
        <f t="shared" si="101"/>
        <v>200</v>
      </c>
      <c r="H568" s="57">
        <f t="shared" si="101"/>
        <v>0</v>
      </c>
      <c r="I568" s="57">
        <f t="shared" si="101"/>
        <v>0</v>
      </c>
      <c r="J568" s="39"/>
      <c r="K568" s="22"/>
      <c r="L568" s="22"/>
    </row>
    <row r="569" spans="1:12" s="17" customFormat="1" ht="25.5">
      <c r="A569" s="52" t="s">
        <v>806</v>
      </c>
      <c r="B569" s="51" t="s">
        <v>319</v>
      </c>
      <c r="C569" s="52" t="s">
        <v>218</v>
      </c>
      <c r="D569" s="52" t="s">
        <v>159</v>
      </c>
      <c r="E569" s="52" t="s">
        <v>885</v>
      </c>
      <c r="F569" s="52" t="s">
        <v>216</v>
      </c>
      <c r="G569" s="57">
        <v>200</v>
      </c>
      <c r="H569" s="57">
        <v>0</v>
      </c>
      <c r="I569" s="57">
        <v>0</v>
      </c>
      <c r="J569" s="39"/>
      <c r="K569" s="22"/>
      <c r="L569" s="22"/>
    </row>
    <row r="570" spans="1:12" s="17" customFormat="1" ht="89.25">
      <c r="A570" s="52" t="s">
        <v>807</v>
      </c>
      <c r="B570" s="51" t="s">
        <v>1161</v>
      </c>
      <c r="C570" s="52" t="s">
        <v>218</v>
      </c>
      <c r="D570" s="52" t="s">
        <v>159</v>
      </c>
      <c r="E570" s="52" t="s">
        <v>700</v>
      </c>
      <c r="F570" s="52"/>
      <c r="G570" s="57">
        <f>G571+G573</f>
        <v>1091.5</v>
      </c>
      <c r="H570" s="57">
        <f>H571+H573</f>
        <v>1091.5</v>
      </c>
      <c r="I570" s="57">
        <f>I571+I573</f>
        <v>1091.5</v>
      </c>
      <c r="J570" s="39"/>
      <c r="K570" s="22"/>
      <c r="L570" s="22"/>
    </row>
    <row r="571" spans="1:12" s="17" customFormat="1" ht="51">
      <c r="A571" s="52" t="s">
        <v>808</v>
      </c>
      <c r="B571" s="56" t="s">
        <v>365</v>
      </c>
      <c r="C571" s="52" t="s">
        <v>218</v>
      </c>
      <c r="D571" s="52" t="s">
        <v>159</v>
      </c>
      <c r="E571" s="52" t="s">
        <v>700</v>
      </c>
      <c r="F571" s="52" t="s">
        <v>362</v>
      </c>
      <c r="G571" s="57">
        <f>G572</f>
        <v>833.9</v>
      </c>
      <c r="H571" s="57">
        <f>H572</f>
        <v>833.9</v>
      </c>
      <c r="I571" s="57">
        <f>I572</f>
        <v>833.9</v>
      </c>
      <c r="J571" s="39"/>
      <c r="K571" s="22"/>
      <c r="L571" s="22"/>
    </row>
    <row r="572" spans="1:12" s="17" customFormat="1" ht="25.5">
      <c r="A572" s="52" t="s">
        <v>1026</v>
      </c>
      <c r="B572" s="56" t="s">
        <v>535</v>
      </c>
      <c r="C572" s="52" t="s">
        <v>218</v>
      </c>
      <c r="D572" s="52" t="s">
        <v>159</v>
      </c>
      <c r="E572" s="52" t="s">
        <v>700</v>
      </c>
      <c r="F572" s="52" t="s">
        <v>363</v>
      </c>
      <c r="G572" s="57">
        <v>833.9</v>
      </c>
      <c r="H572" s="57">
        <v>833.9</v>
      </c>
      <c r="I572" s="57">
        <v>833.9</v>
      </c>
      <c r="J572" s="39"/>
      <c r="K572" s="22"/>
      <c r="L572" s="22"/>
    </row>
    <row r="573" spans="1:12" s="17" customFormat="1" ht="25.5">
      <c r="A573" s="52" t="s">
        <v>1027</v>
      </c>
      <c r="B573" s="51" t="s">
        <v>318</v>
      </c>
      <c r="C573" s="52" t="s">
        <v>218</v>
      </c>
      <c r="D573" s="52" t="s">
        <v>159</v>
      </c>
      <c r="E573" s="52" t="s">
        <v>700</v>
      </c>
      <c r="F573" s="52" t="s">
        <v>223</v>
      </c>
      <c r="G573" s="57">
        <f>G574</f>
        <v>257.6</v>
      </c>
      <c r="H573" s="57">
        <f>H574</f>
        <v>257.6</v>
      </c>
      <c r="I573" s="57">
        <f>I574</f>
        <v>257.6</v>
      </c>
      <c r="J573" s="39"/>
      <c r="K573" s="22"/>
      <c r="L573" s="22"/>
    </row>
    <row r="574" spans="1:12" s="17" customFormat="1" ht="25.5">
      <c r="A574" s="52" t="s">
        <v>1028</v>
      </c>
      <c r="B574" s="51" t="s">
        <v>319</v>
      </c>
      <c r="C574" s="52" t="s">
        <v>218</v>
      </c>
      <c r="D574" s="52" t="s">
        <v>159</v>
      </c>
      <c r="E574" s="52" t="s">
        <v>700</v>
      </c>
      <c r="F574" s="52" t="s">
        <v>216</v>
      </c>
      <c r="G574" s="57">
        <v>257.6</v>
      </c>
      <c r="H574" s="57">
        <v>257.6</v>
      </c>
      <c r="I574" s="57">
        <v>257.6</v>
      </c>
      <c r="J574" s="39"/>
      <c r="K574" s="22"/>
      <c r="L574" s="22"/>
    </row>
    <row r="575" spans="1:12" s="3" customFormat="1" ht="25.5">
      <c r="A575" s="52" t="s">
        <v>1029</v>
      </c>
      <c r="B575" s="54" t="s">
        <v>425</v>
      </c>
      <c r="C575" s="52" t="s">
        <v>218</v>
      </c>
      <c r="D575" s="52" t="s">
        <v>159</v>
      </c>
      <c r="E575" s="52" t="s">
        <v>666</v>
      </c>
      <c r="F575" s="52"/>
      <c r="G575" s="57">
        <f>G576+G579+G586+G593</f>
        <v>7931.099999999999</v>
      </c>
      <c r="H575" s="57">
        <f>H576+H579+H586+H593</f>
        <v>7931.099999999999</v>
      </c>
      <c r="I575" s="57">
        <f>I576+I579+I586+I593</f>
        <v>7931.099999999999</v>
      </c>
      <c r="J575" s="39"/>
      <c r="K575" s="25"/>
      <c r="L575" s="25"/>
    </row>
    <row r="576" spans="1:12" s="3" customFormat="1" ht="63.75">
      <c r="A576" s="52" t="s">
        <v>1030</v>
      </c>
      <c r="B576" s="51" t="s">
        <v>145</v>
      </c>
      <c r="C576" s="52" t="s">
        <v>218</v>
      </c>
      <c r="D576" s="52" t="s">
        <v>159</v>
      </c>
      <c r="E576" s="52" t="s">
        <v>667</v>
      </c>
      <c r="F576" s="52"/>
      <c r="G576" s="57">
        <f aca="true" t="shared" si="102" ref="G576:I577">G577</f>
        <v>60</v>
      </c>
      <c r="H576" s="57">
        <f t="shared" si="102"/>
        <v>60</v>
      </c>
      <c r="I576" s="57">
        <f t="shared" si="102"/>
        <v>60</v>
      </c>
      <c r="J576" s="39"/>
      <c r="K576" s="25"/>
      <c r="L576" s="25"/>
    </row>
    <row r="577" spans="1:12" s="3" customFormat="1" ht="25.5">
      <c r="A577" s="52" t="s">
        <v>828</v>
      </c>
      <c r="B577" s="51" t="s">
        <v>318</v>
      </c>
      <c r="C577" s="52" t="s">
        <v>218</v>
      </c>
      <c r="D577" s="52" t="s">
        <v>159</v>
      </c>
      <c r="E577" s="52" t="s">
        <v>667</v>
      </c>
      <c r="F577" s="52" t="s">
        <v>223</v>
      </c>
      <c r="G577" s="57">
        <f t="shared" si="102"/>
        <v>60</v>
      </c>
      <c r="H577" s="57">
        <f t="shared" si="102"/>
        <v>60</v>
      </c>
      <c r="I577" s="57">
        <f t="shared" si="102"/>
        <v>60</v>
      </c>
      <c r="J577" s="39"/>
      <c r="K577" s="25"/>
      <c r="L577" s="25"/>
    </row>
    <row r="578" spans="1:12" s="3" customFormat="1" ht="25.5">
      <c r="A578" s="52" t="s">
        <v>829</v>
      </c>
      <c r="B578" s="51" t="s">
        <v>319</v>
      </c>
      <c r="C578" s="52" t="s">
        <v>218</v>
      </c>
      <c r="D578" s="52" t="s">
        <v>159</v>
      </c>
      <c r="E578" s="52" t="s">
        <v>667</v>
      </c>
      <c r="F578" s="52" t="s">
        <v>216</v>
      </c>
      <c r="G578" s="57">
        <v>60</v>
      </c>
      <c r="H578" s="57">
        <v>60</v>
      </c>
      <c r="I578" s="57">
        <v>60</v>
      </c>
      <c r="J578" s="49"/>
      <c r="K578" s="25"/>
      <c r="L578" s="25"/>
    </row>
    <row r="579" spans="1:12" s="5" customFormat="1" ht="63.75">
      <c r="A579" s="52" t="s">
        <v>809</v>
      </c>
      <c r="B579" s="51" t="s">
        <v>369</v>
      </c>
      <c r="C579" s="52" t="s">
        <v>218</v>
      </c>
      <c r="D579" s="52" t="s">
        <v>159</v>
      </c>
      <c r="E579" s="52" t="s">
        <v>668</v>
      </c>
      <c r="F579" s="52"/>
      <c r="G579" s="57">
        <f>G580+G582+G584</f>
        <v>4639.799999999999</v>
      </c>
      <c r="H579" s="57">
        <f>H580+H582+H584</f>
        <v>4639.799999999999</v>
      </c>
      <c r="I579" s="57">
        <f>I580+I582+I584</f>
        <v>4639.799999999999</v>
      </c>
      <c r="J579" s="38"/>
      <c r="K579" s="31"/>
      <c r="L579" s="31"/>
    </row>
    <row r="580" spans="1:12" s="4" customFormat="1" ht="51">
      <c r="A580" s="52" t="s">
        <v>810</v>
      </c>
      <c r="B580" s="56" t="s">
        <v>365</v>
      </c>
      <c r="C580" s="52" t="s">
        <v>218</v>
      </c>
      <c r="D580" s="52" t="s">
        <v>159</v>
      </c>
      <c r="E580" s="52" t="s">
        <v>668</v>
      </c>
      <c r="F580" s="52" t="s">
        <v>362</v>
      </c>
      <c r="G580" s="57">
        <f>G581</f>
        <v>3244.7</v>
      </c>
      <c r="H580" s="57">
        <f>H581</f>
        <v>3244.7</v>
      </c>
      <c r="I580" s="57">
        <f>I581</f>
        <v>3244.7</v>
      </c>
      <c r="J580" s="40"/>
      <c r="K580" s="26"/>
      <c r="L580" s="26"/>
    </row>
    <row r="581" spans="1:12" ht="12.75">
      <c r="A581" s="52" t="s">
        <v>811</v>
      </c>
      <c r="B581" s="56" t="s">
        <v>366</v>
      </c>
      <c r="C581" s="52" t="s">
        <v>218</v>
      </c>
      <c r="D581" s="52" t="s">
        <v>159</v>
      </c>
      <c r="E581" s="52" t="s">
        <v>668</v>
      </c>
      <c r="F581" s="52" t="s">
        <v>398</v>
      </c>
      <c r="G581" s="57">
        <v>3244.7</v>
      </c>
      <c r="H581" s="57">
        <v>3244.7</v>
      </c>
      <c r="I581" s="57">
        <v>3244.7</v>
      </c>
      <c r="J581" s="48"/>
      <c r="K581" s="32"/>
      <c r="L581" s="32"/>
    </row>
    <row r="582" spans="1:12" ht="25.5">
      <c r="A582" s="52" t="s">
        <v>812</v>
      </c>
      <c r="B582" s="51" t="s">
        <v>318</v>
      </c>
      <c r="C582" s="52" t="s">
        <v>218</v>
      </c>
      <c r="D582" s="52" t="s">
        <v>159</v>
      </c>
      <c r="E582" s="52" t="s">
        <v>668</v>
      </c>
      <c r="F582" s="52" t="s">
        <v>223</v>
      </c>
      <c r="G582" s="57">
        <f>G583</f>
        <v>1386.1</v>
      </c>
      <c r="H582" s="57">
        <f>H583</f>
        <v>1386.1</v>
      </c>
      <c r="I582" s="57">
        <f>I583</f>
        <v>1386.1</v>
      </c>
      <c r="J582" s="50"/>
      <c r="K582" s="32"/>
      <c r="L582" s="32"/>
    </row>
    <row r="583" spans="1:12" ht="25.5">
      <c r="A583" s="52" t="s">
        <v>813</v>
      </c>
      <c r="B583" s="51" t="s">
        <v>319</v>
      </c>
      <c r="C583" s="52" t="s">
        <v>218</v>
      </c>
      <c r="D583" s="52" t="s">
        <v>159</v>
      </c>
      <c r="E583" s="52" t="s">
        <v>668</v>
      </c>
      <c r="F583" s="52" t="s">
        <v>216</v>
      </c>
      <c r="G583" s="57">
        <v>1386.1</v>
      </c>
      <c r="H583" s="57">
        <v>1386.1</v>
      </c>
      <c r="I583" s="57">
        <v>1386.1</v>
      </c>
      <c r="J583" s="49"/>
      <c r="K583" s="32"/>
      <c r="L583" s="32"/>
    </row>
    <row r="584" spans="1:12" ht="12.75">
      <c r="A584" s="52" t="s">
        <v>814</v>
      </c>
      <c r="B584" s="56" t="s">
        <v>384</v>
      </c>
      <c r="C584" s="52" t="s">
        <v>218</v>
      </c>
      <c r="D584" s="52" t="s">
        <v>159</v>
      </c>
      <c r="E584" s="52" t="s">
        <v>668</v>
      </c>
      <c r="F584" s="52" t="s">
        <v>387</v>
      </c>
      <c r="G584" s="57">
        <f>SUM(G585)</f>
        <v>9</v>
      </c>
      <c r="H584" s="57">
        <f>SUM(H585)</f>
        <v>9</v>
      </c>
      <c r="I584" s="57">
        <f>SUM(I585)</f>
        <v>9</v>
      </c>
      <c r="J584" s="49"/>
      <c r="K584" s="32"/>
      <c r="L584" s="32"/>
    </row>
    <row r="585" spans="1:12" ht="12.75">
      <c r="A585" s="52" t="s">
        <v>815</v>
      </c>
      <c r="B585" s="56" t="s">
        <v>385</v>
      </c>
      <c r="C585" s="52" t="s">
        <v>218</v>
      </c>
      <c r="D585" s="52" t="s">
        <v>159</v>
      </c>
      <c r="E585" s="52" t="s">
        <v>668</v>
      </c>
      <c r="F585" s="52" t="s">
        <v>388</v>
      </c>
      <c r="G585" s="57">
        <v>9</v>
      </c>
      <c r="H585" s="57">
        <v>9</v>
      </c>
      <c r="I585" s="57">
        <v>9</v>
      </c>
      <c r="J585" s="49"/>
      <c r="K585" s="32"/>
      <c r="L585" s="32"/>
    </row>
    <row r="586" spans="1:12" ht="63.75">
      <c r="A586" s="52" t="s">
        <v>305</v>
      </c>
      <c r="B586" s="51" t="s">
        <v>370</v>
      </c>
      <c r="C586" s="52" t="s">
        <v>218</v>
      </c>
      <c r="D586" s="52" t="s">
        <v>159</v>
      </c>
      <c r="E586" s="52" t="s">
        <v>669</v>
      </c>
      <c r="F586" s="52"/>
      <c r="G586" s="57">
        <f>G587+G589+G591</f>
        <v>2736.7</v>
      </c>
      <c r="H586" s="57">
        <f>H587+H589+H591</f>
        <v>2736.7</v>
      </c>
      <c r="I586" s="57">
        <f>I587+I589+I591</f>
        <v>2736.7</v>
      </c>
      <c r="J586" s="50"/>
      <c r="K586" s="32"/>
      <c r="L586" s="32"/>
    </row>
    <row r="587" spans="1:12" ht="51">
      <c r="A587" s="52" t="s">
        <v>185</v>
      </c>
      <c r="B587" s="56" t="s">
        <v>365</v>
      </c>
      <c r="C587" s="52" t="s">
        <v>218</v>
      </c>
      <c r="D587" s="52" t="s">
        <v>159</v>
      </c>
      <c r="E587" s="52" t="s">
        <v>669</v>
      </c>
      <c r="F587" s="52" t="s">
        <v>362</v>
      </c>
      <c r="G587" s="57">
        <f>G588</f>
        <v>2347.1</v>
      </c>
      <c r="H587" s="57">
        <f>H588</f>
        <v>2347.1</v>
      </c>
      <c r="I587" s="57">
        <f>I588</f>
        <v>2347.1</v>
      </c>
      <c r="J587" s="50"/>
      <c r="K587" s="32"/>
      <c r="L587" s="32"/>
    </row>
    <row r="588" spans="1:12" ht="25.5">
      <c r="A588" s="52" t="s">
        <v>186</v>
      </c>
      <c r="B588" s="56" t="s">
        <v>535</v>
      </c>
      <c r="C588" s="52" t="s">
        <v>218</v>
      </c>
      <c r="D588" s="52" t="s">
        <v>159</v>
      </c>
      <c r="E588" s="52" t="s">
        <v>669</v>
      </c>
      <c r="F588" s="52" t="s">
        <v>363</v>
      </c>
      <c r="G588" s="57">
        <v>2347.1</v>
      </c>
      <c r="H588" s="57">
        <v>2347.1</v>
      </c>
      <c r="I588" s="57">
        <v>2347.1</v>
      </c>
      <c r="J588" s="49"/>
      <c r="K588" s="32"/>
      <c r="L588" s="32"/>
    </row>
    <row r="589" spans="1:12" ht="25.5">
      <c r="A589" s="52" t="s">
        <v>187</v>
      </c>
      <c r="B589" s="51" t="s">
        <v>318</v>
      </c>
      <c r="C589" s="52" t="s">
        <v>218</v>
      </c>
      <c r="D589" s="52" t="s">
        <v>159</v>
      </c>
      <c r="E589" s="52" t="s">
        <v>669</v>
      </c>
      <c r="F589" s="52" t="s">
        <v>223</v>
      </c>
      <c r="G589" s="57">
        <f>G590</f>
        <v>384.6</v>
      </c>
      <c r="H589" s="57">
        <f>H590</f>
        <v>384.6</v>
      </c>
      <c r="I589" s="57">
        <f>I590</f>
        <v>384.6</v>
      </c>
      <c r="J589" s="50"/>
      <c r="K589" s="32"/>
      <c r="L589" s="32"/>
    </row>
    <row r="590" spans="1:12" ht="25.5">
      <c r="A590" s="52" t="s">
        <v>188</v>
      </c>
      <c r="B590" s="51" t="s">
        <v>319</v>
      </c>
      <c r="C590" s="52" t="s">
        <v>218</v>
      </c>
      <c r="D590" s="52" t="s">
        <v>159</v>
      </c>
      <c r="E590" s="52" t="s">
        <v>669</v>
      </c>
      <c r="F590" s="52" t="s">
        <v>216</v>
      </c>
      <c r="G590" s="57">
        <v>384.6</v>
      </c>
      <c r="H590" s="57">
        <v>384.6</v>
      </c>
      <c r="I590" s="57">
        <v>384.6</v>
      </c>
      <c r="J590" s="49"/>
      <c r="K590" s="32"/>
      <c r="L590" s="32"/>
    </row>
    <row r="591" spans="1:12" ht="12.75">
      <c r="A591" s="52" t="s">
        <v>189</v>
      </c>
      <c r="B591" s="56" t="s">
        <v>384</v>
      </c>
      <c r="C591" s="52" t="s">
        <v>218</v>
      </c>
      <c r="D591" s="52" t="s">
        <v>159</v>
      </c>
      <c r="E591" s="52" t="s">
        <v>669</v>
      </c>
      <c r="F591" s="52" t="s">
        <v>387</v>
      </c>
      <c r="G591" s="57">
        <f>G592</f>
        <v>5</v>
      </c>
      <c r="H591" s="57">
        <f>H592</f>
        <v>5</v>
      </c>
      <c r="I591" s="57">
        <f>I592</f>
        <v>5</v>
      </c>
      <c r="J591" s="49"/>
      <c r="K591" s="32"/>
      <c r="L591" s="32"/>
    </row>
    <row r="592" spans="1:12" ht="12.75">
      <c r="A592" s="52" t="s">
        <v>190</v>
      </c>
      <c r="B592" s="56" t="s">
        <v>385</v>
      </c>
      <c r="C592" s="52" t="s">
        <v>218</v>
      </c>
      <c r="D592" s="52" t="s">
        <v>159</v>
      </c>
      <c r="E592" s="52" t="s">
        <v>669</v>
      </c>
      <c r="F592" s="52" t="s">
        <v>388</v>
      </c>
      <c r="G592" s="57">
        <v>5</v>
      </c>
      <c r="H592" s="57">
        <v>5</v>
      </c>
      <c r="I592" s="57">
        <v>5</v>
      </c>
      <c r="J592" s="49"/>
      <c r="K592" s="32"/>
      <c r="L592" s="32"/>
    </row>
    <row r="593" spans="1:12" ht="89.25">
      <c r="A593" s="52" t="s">
        <v>816</v>
      </c>
      <c r="B593" s="51" t="s">
        <v>373</v>
      </c>
      <c r="C593" s="52" t="s">
        <v>218</v>
      </c>
      <c r="D593" s="52" t="s">
        <v>159</v>
      </c>
      <c r="E593" s="52" t="s">
        <v>838</v>
      </c>
      <c r="F593" s="52"/>
      <c r="G593" s="57">
        <f aca="true" t="shared" si="103" ref="G593:I594">G594</f>
        <v>494.6</v>
      </c>
      <c r="H593" s="57">
        <f t="shared" si="103"/>
        <v>494.6</v>
      </c>
      <c r="I593" s="57">
        <f t="shared" si="103"/>
        <v>494.6</v>
      </c>
      <c r="J593" s="50"/>
      <c r="K593" s="32"/>
      <c r="L593" s="32"/>
    </row>
    <row r="594" spans="1:12" ht="51">
      <c r="A594" s="52" t="s">
        <v>817</v>
      </c>
      <c r="B594" s="56" t="s">
        <v>365</v>
      </c>
      <c r="C594" s="52" t="s">
        <v>218</v>
      </c>
      <c r="D594" s="52" t="s">
        <v>159</v>
      </c>
      <c r="E594" s="52" t="s">
        <v>838</v>
      </c>
      <c r="F594" s="52" t="s">
        <v>362</v>
      </c>
      <c r="G594" s="57">
        <f t="shared" si="103"/>
        <v>494.6</v>
      </c>
      <c r="H594" s="57">
        <f t="shared" si="103"/>
        <v>494.6</v>
      </c>
      <c r="I594" s="57">
        <f t="shared" si="103"/>
        <v>494.6</v>
      </c>
      <c r="J594" s="50"/>
      <c r="K594" s="32"/>
      <c r="L594" s="32"/>
    </row>
    <row r="595" spans="1:12" ht="28.5" customHeight="1">
      <c r="A595" s="52" t="s">
        <v>818</v>
      </c>
      <c r="B595" s="56" t="s">
        <v>366</v>
      </c>
      <c r="C595" s="52" t="s">
        <v>218</v>
      </c>
      <c r="D595" s="52" t="s">
        <v>159</v>
      </c>
      <c r="E595" s="52" t="s">
        <v>838</v>
      </c>
      <c r="F595" s="52" t="s">
        <v>398</v>
      </c>
      <c r="G595" s="57">
        <v>494.6</v>
      </c>
      <c r="H595" s="57">
        <v>494.6</v>
      </c>
      <c r="I595" s="57">
        <v>494.6</v>
      </c>
      <c r="J595" s="49"/>
      <c r="K595" s="32"/>
      <c r="L595" s="32"/>
    </row>
    <row r="596" spans="1:12" ht="12.75">
      <c r="A596" s="52" t="s">
        <v>1031</v>
      </c>
      <c r="B596" s="67" t="s">
        <v>228</v>
      </c>
      <c r="C596" s="62" t="s">
        <v>218</v>
      </c>
      <c r="D596" s="62" t="s">
        <v>219</v>
      </c>
      <c r="E596" s="62" t="s">
        <v>334</v>
      </c>
      <c r="F596" s="62" t="s">
        <v>334</v>
      </c>
      <c r="G596" s="68">
        <f>SUM(G597+G610)</f>
        <v>5816.7</v>
      </c>
      <c r="H596" s="68">
        <f>SUM(H597+H610)</f>
        <v>5816.7</v>
      </c>
      <c r="I596" s="68">
        <f>SUM(I597+I610)</f>
        <v>5816.7</v>
      </c>
      <c r="J596" s="50"/>
      <c r="K596" s="32"/>
      <c r="L596" s="32"/>
    </row>
    <row r="597" spans="1:12" ht="12.75">
      <c r="A597" s="52" t="s">
        <v>1032</v>
      </c>
      <c r="B597" s="69" t="s">
        <v>437</v>
      </c>
      <c r="C597" s="70" t="s">
        <v>218</v>
      </c>
      <c r="D597" s="70" t="s">
        <v>438</v>
      </c>
      <c r="E597" s="70" t="s">
        <v>334</v>
      </c>
      <c r="F597" s="70" t="s">
        <v>334</v>
      </c>
      <c r="G597" s="63">
        <f aca="true" t="shared" si="104" ref="G597:I598">G598</f>
        <v>5520.599999999999</v>
      </c>
      <c r="H597" s="63">
        <f t="shared" si="104"/>
        <v>5520.599999999999</v>
      </c>
      <c r="I597" s="63">
        <f t="shared" si="104"/>
        <v>5520.599999999999</v>
      </c>
      <c r="J597" s="50"/>
      <c r="K597" s="32"/>
      <c r="L597" s="32"/>
    </row>
    <row r="598" spans="1:12" ht="25.5">
      <c r="A598" s="52" t="s">
        <v>1033</v>
      </c>
      <c r="B598" s="54" t="s">
        <v>462</v>
      </c>
      <c r="C598" s="52" t="s">
        <v>218</v>
      </c>
      <c r="D598" s="52" t="s">
        <v>438</v>
      </c>
      <c r="E598" s="52" t="s">
        <v>650</v>
      </c>
      <c r="F598" s="52"/>
      <c r="G598" s="53">
        <f t="shared" si="104"/>
        <v>5520.599999999999</v>
      </c>
      <c r="H598" s="53">
        <f t="shared" si="104"/>
        <v>5520.599999999999</v>
      </c>
      <c r="I598" s="53">
        <f t="shared" si="104"/>
        <v>5520.599999999999</v>
      </c>
      <c r="J598" s="50"/>
      <c r="K598" s="32"/>
      <c r="L598" s="32"/>
    </row>
    <row r="599" spans="1:12" ht="25.5">
      <c r="A599" s="52" t="s">
        <v>306</v>
      </c>
      <c r="B599" s="54" t="s">
        <v>463</v>
      </c>
      <c r="C599" s="52" t="s">
        <v>218</v>
      </c>
      <c r="D599" s="52" t="s">
        <v>438</v>
      </c>
      <c r="E599" s="52" t="s">
        <v>651</v>
      </c>
      <c r="F599" s="52"/>
      <c r="G599" s="53">
        <f>G600+G603</f>
        <v>5520.599999999999</v>
      </c>
      <c r="H599" s="53">
        <f>H600+H603</f>
        <v>5520.599999999999</v>
      </c>
      <c r="I599" s="53">
        <f>I600+I603</f>
        <v>5520.599999999999</v>
      </c>
      <c r="J599" s="50"/>
      <c r="K599" s="32"/>
      <c r="L599" s="32"/>
    </row>
    <row r="600" spans="1:12" ht="114.75">
      <c r="A600" s="52" t="s">
        <v>307</v>
      </c>
      <c r="B600" s="51" t="s">
        <v>1141</v>
      </c>
      <c r="C600" s="52" t="s">
        <v>218</v>
      </c>
      <c r="D600" s="52" t="s">
        <v>438</v>
      </c>
      <c r="E600" s="52" t="s">
        <v>701</v>
      </c>
      <c r="F600" s="52"/>
      <c r="G600" s="53">
        <f aca="true" t="shared" si="105" ref="G600:I601">G601</f>
        <v>8.4</v>
      </c>
      <c r="H600" s="53">
        <f t="shared" si="105"/>
        <v>8.4</v>
      </c>
      <c r="I600" s="53">
        <f t="shared" si="105"/>
        <v>8.4</v>
      </c>
      <c r="J600" s="50"/>
      <c r="K600" s="32"/>
      <c r="L600" s="32"/>
    </row>
    <row r="601" spans="1:12" ht="25.5">
      <c r="A601" s="52" t="s">
        <v>308</v>
      </c>
      <c r="B601" s="51" t="s">
        <v>464</v>
      </c>
      <c r="C601" s="52" t="s">
        <v>218</v>
      </c>
      <c r="D601" s="52" t="s">
        <v>438</v>
      </c>
      <c r="E601" s="52" t="s">
        <v>701</v>
      </c>
      <c r="F601" s="52" t="s">
        <v>338</v>
      </c>
      <c r="G601" s="53">
        <f t="shared" si="105"/>
        <v>8.4</v>
      </c>
      <c r="H601" s="53">
        <f t="shared" si="105"/>
        <v>8.4</v>
      </c>
      <c r="I601" s="53">
        <f t="shared" si="105"/>
        <v>8.4</v>
      </c>
      <c r="J601" s="50"/>
      <c r="K601" s="32"/>
      <c r="L601" s="32"/>
    </row>
    <row r="602" spans="1:12" ht="12.75">
      <c r="A602" s="52" t="s">
        <v>309</v>
      </c>
      <c r="B602" s="51" t="s">
        <v>340</v>
      </c>
      <c r="C602" s="52" t="s">
        <v>218</v>
      </c>
      <c r="D602" s="52" t="s">
        <v>438</v>
      </c>
      <c r="E602" s="52" t="s">
        <v>701</v>
      </c>
      <c r="F602" s="52" t="s">
        <v>339</v>
      </c>
      <c r="G602" s="57">
        <v>8.4</v>
      </c>
      <c r="H602" s="57">
        <v>8.4</v>
      </c>
      <c r="I602" s="57">
        <v>8.4</v>
      </c>
      <c r="J602" s="50"/>
      <c r="K602" s="32"/>
      <c r="L602" s="32"/>
    </row>
    <row r="603" spans="1:12" ht="89.25">
      <c r="A603" s="52" t="s">
        <v>191</v>
      </c>
      <c r="B603" s="51" t="s">
        <v>1143</v>
      </c>
      <c r="C603" s="52" t="s">
        <v>218</v>
      </c>
      <c r="D603" s="52" t="s">
        <v>438</v>
      </c>
      <c r="E603" s="52" t="s">
        <v>702</v>
      </c>
      <c r="F603" s="52"/>
      <c r="G603" s="53">
        <f>G604+G608+G606</f>
        <v>5512.2</v>
      </c>
      <c r="H603" s="53">
        <f>H604+H608+H606</f>
        <v>5512.2</v>
      </c>
      <c r="I603" s="53">
        <f>I604+I608+I606</f>
        <v>5512.2</v>
      </c>
      <c r="J603" s="50"/>
      <c r="K603" s="32"/>
      <c r="L603" s="32"/>
    </row>
    <row r="604" spans="1:12" ht="25.5">
      <c r="A604" s="52" t="s">
        <v>192</v>
      </c>
      <c r="B604" s="51" t="s">
        <v>318</v>
      </c>
      <c r="C604" s="52" t="s">
        <v>218</v>
      </c>
      <c r="D604" s="52" t="s">
        <v>438</v>
      </c>
      <c r="E604" s="52" t="s">
        <v>702</v>
      </c>
      <c r="F604" s="52" t="s">
        <v>223</v>
      </c>
      <c r="G604" s="53">
        <f>G605</f>
        <v>3282.2</v>
      </c>
      <c r="H604" s="53">
        <f>H605</f>
        <v>3282.2</v>
      </c>
      <c r="I604" s="53">
        <f>I605</f>
        <v>3282.2</v>
      </c>
      <c r="J604" s="50"/>
      <c r="K604" s="32"/>
      <c r="L604" s="32"/>
    </row>
    <row r="605" spans="1:12" ht="25.5">
      <c r="A605" s="52" t="s">
        <v>193</v>
      </c>
      <c r="B605" s="51" t="s">
        <v>319</v>
      </c>
      <c r="C605" s="52" t="s">
        <v>218</v>
      </c>
      <c r="D605" s="52" t="s">
        <v>438</v>
      </c>
      <c r="E605" s="52" t="s">
        <v>702</v>
      </c>
      <c r="F605" s="52" t="s">
        <v>216</v>
      </c>
      <c r="G605" s="57">
        <v>3282.2</v>
      </c>
      <c r="H605" s="57">
        <v>3282.2</v>
      </c>
      <c r="I605" s="57">
        <v>3282.2</v>
      </c>
      <c r="J605" s="48"/>
      <c r="K605" s="32"/>
      <c r="L605" s="32"/>
    </row>
    <row r="606" spans="1:12" ht="12.75">
      <c r="A606" s="52" t="s">
        <v>338</v>
      </c>
      <c r="B606" s="56" t="s">
        <v>175</v>
      </c>
      <c r="C606" s="52" t="s">
        <v>218</v>
      </c>
      <c r="D606" s="52" t="s">
        <v>438</v>
      </c>
      <c r="E606" s="52" t="s">
        <v>702</v>
      </c>
      <c r="F606" s="52" t="s">
        <v>176</v>
      </c>
      <c r="G606" s="53">
        <f>G607</f>
        <v>154</v>
      </c>
      <c r="H606" s="53">
        <f>H607</f>
        <v>154</v>
      </c>
      <c r="I606" s="53">
        <f>I607</f>
        <v>154</v>
      </c>
      <c r="J606" s="50"/>
      <c r="K606" s="32"/>
      <c r="L606" s="32"/>
    </row>
    <row r="607" spans="1:12" ht="25.5">
      <c r="A607" s="52" t="s">
        <v>194</v>
      </c>
      <c r="B607" s="56" t="s">
        <v>439</v>
      </c>
      <c r="C607" s="52" t="s">
        <v>218</v>
      </c>
      <c r="D607" s="52" t="s">
        <v>438</v>
      </c>
      <c r="E607" s="52" t="s">
        <v>702</v>
      </c>
      <c r="F607" s="52" t="s">
        <v>440</v>
      </c>
      <c r="G607" s="57">
        <v>154</v>
      </c>
      <c r="H607" s="57">
        <v>154</v>
      </c>
      <c r="I607" s="57">
        <v>154</v>
      </c>
      <c r="J607" s="50"/>
      <c r="K607" s="32"/>
      <c r="L607" s="32"/>
    </row>
    <row r="608" spans="1:12" ht="25.5">
      <c r="A608" s="52" t="s">
        <v>195</v>
      </c>
      <c r="B608" s="51" t="s">
        <v>464</v>
      </c>
      <c r="C608" s="52" t="s">
        <v>218</v>
      </c>
      <c r="D608" s="52" t="s">
        <v>438</v>
      </c>
      <c r="E608" s="52" t="s">
        <v>702</v>
      </c>
      <c r="F608" s="52" t="s">
        <v>338</v>
      </c>
      <c r="G608" s="53">
        <f>G609</f>
        <v>2076</v>
      </c>
      <c r="H608" s="53">
        <f>H609</f>
        <v>2076</v>
      </c>
      <c r="I608" s="53">
        <f>I609</f>
        <v>2076</v>
      </c>
      <c r="J608" s="50"/>
      <c r="K608" s="32"/>
      <c r="L608" s="32"/>
    </row>
    <row r="609" spans="1:12" ht="12.75">
      <c r="A609" s="52" t="s">
        <v>196</v>
      </c>
      <c r="B609" s="51" t="s">
        <v>340</v>
      </c>
      <c r="C609" s="52" t="s">
        <v>218</v>
      </c>
      <c r="D609" s="52" t="s">
        <v>438</v>
      </c>
      <c r="E609" s="52" t="s">
        <v>702</v>
      </c>
      <c r="F609" s="52" t="s">
        <v>339</v>
      </c>
      <c r="G609" s="57">
        <v>2076</v>
      </c>
      <c r="H609" s="57">
        <v>2076</v>
      </c>
      <c r="I609" s="57">
        <v>2076</v>
      </c>
      <c r="J609" s="48"/>
      <c r="K609" s="32"/>
      <c r="L609" s="32"/>
    </row>
    <row r="610" spans="1:12" ht="12.75">
      <c r="A610" s="52" t="s">
        <v>197</v>
      </c>
      <c r="B610" s="69" t="s">
        <v>441</v>
      </c>
      <c r="C610" s="70" t="s">
        <v>218</v>
      </c>
      <c r="D610" s="70" t="s">
        <v>442</v>
      </c>
      <c r="E610" s="70"/>
      <c r="F610" s="70"/>
      <c r="G610" s="63">
        <f aca="true" t="shared" si="106" ref="G610:I612">G611</f>
        <v>296.1</v>
      </c>
      <c r="H610" s="63">
        <f t="shared" si="106"/>
        <v>296.1</v>
      </c>
      <c r="I610" s="63">
        <f t="shared" si="106"/>
        <v>296.1</v>
      </c>
      <c r="J610" s="50"/>
      <c r="K610" s="32"/>
      <c r="L610" s="32"/>
    </row>
    <row r="611" spans="1:12" ht="25.5">
      <c r="A611" s="52" t="s">
        <v>198</v>
      </c>
      <c r="B611" s="54" t="s">
        <v>462</v>
      </c>
      <c r="C611" s="52" t="s">
        <v>218</v>
      </c>
      <c r="D611" s="52" t="s">
        <v>442</v>
      </c>
      <c r="E611" s="52" t="s">
        <v>650</v>
      </c>
      <c r="F611" s="52"/>
      <c r="G611" s="53">
        <f t="shared" si="106"/>
        <v>296.1</v>
      </c>
      <c r="H611" s="53">
        <f t="shared" si="106"/>
        <v>296.1</v>
      </c>
      <c r="I611" s="53">
        <f t="shared" si="106"/>
        <v>296.1</v>
      </c>
      <c r="J611" s="50"/>
      <c r="K611" s="32"/>
      <c r="L611" s="32"/>
    </row>
    <row r="612" spans="1:12" ht="25.5">
      <c r="A612" s="52" t="s">
        <v>199</v>
      </c>
      <c r="B612" s="54" t="s">
        <v>463</v>
      </c>
      <c r="C612" s="52" t="s">
        <v>218</v>
      </c>
      <c r="D612" s="52" t="s">
        <v>442</v>
      </c>
      <c r="E612" s="52" t="s">
        <v>651</v>
      </c>
      <c r="F612" s="52"/>
      <c r="G612" s="53">
        <f t="shared" si="106"/>
        <v>296.1</v>
      </c>
      <c r="H612" s="53">
        <f t="shared" si="106"/>
        <v>296.1</v>
      </c>
      <c r="I612" s="53">
        <f t="shared" si="106"/>
        <v>296.1</v>
      </c>
      <c r="J612" s="50"/>
      <c r="K612" s="32"/>
      <c r="L612" s="32"/>
    </row>
    <row r="613" spans="1:12" ht="89.25">
      <c r="A613" s="52" t="s">
        <v>200</v>
      </c>
      <c r="B613" s="51" t="s">
        <v>1142</v>
      </c>
      <c r="C613" s="52" t="s">
        <v>218</v>
      </c>
      <c r="D613" s="52" t="s">
        <v>442</v>
      </c>
      <c r="E613" s="52" t="s">
        <v>703</v>
      </c>
      <c r="F613" s="52"/>
      <c r="G613" s="53">
        <f>G614+G616</f>
        <v>296.1</v>
      </c>
      <c r="H613" s="53">
        <f>H614+H616</f>
        <v>296.1</v>
      </c>
      <c r="I613" s="53">
        <f>I614+I616</f>
        <v>296.1</v>
      </c>
      <c r="J613" s="50"/>
      <c r="K613" s="32"/>
      <c r="L613" s="32"/>
    </row>
    <row r="614" spans="1:12" ht="25.5">
      <c r="A614" s="52" t="s">
        <v>1034</v>
      </c>
      <c r="B614" s="51" t="s">
        <v>318</v>
      </c>
      <c r="C614" s="52" t="s">
        <v>218</v>
      </c>
      <c r="D614" s="52" t="s">
        <v>442</v>
      </c>
      <c r="E614" s="52" t="s">
        <v>703</v>
      </c>
      <c r="F614" s="52" t="s">
        <v>223</v>
      </c>
      <c r="G614" s="53">
        <f>G615</f>
        <v>5.8</v>
      </c>
      <c r="H614" s="53">
        <f>H615</f>
        <v>5.8</v>
      </c>
      <c r="I614" s="53">
        <f>I615</f>
        <v>5.8</v>
      </c>
      <c r="J614" s="50"/>
      <c r="K614" s="32"/>
      <c r="L614" s="32"/>
    </row>
    <row r="615" spans="1:12" ht="25.5">
      <c r="A615" s="52" t="s">
        <v>1035</v>
      </c>
      <c r="B615" s="51" t="s">
        <v>319</v>
      </c>
      <c r="C615" s="52" t="s">
        <v>218</v>
      </c>
      <c r="D615" s="52" t="s">
        <v>442</v>
      </c>
      <c r="E615" s="52" t="s">
        <v>703</v>
      </c>
      <c r="F615" s="52" t="s">
        <v>216</v>
      </c>
      <c r="G615" s="53">
        <v>5.8</v>
      </c>
      <c r="H615" s="53">
        <v>5.8</v>
      </c>
      <c r="I615" s="53">
        <v>5.8</v>
      </c>
      <c r="J615" s="50"/>
      <c r="K615" s="32"/>
      <c r="L615" s="32"/>
    </row>
    <row r="616" spans="1:12" ht="12.75">
      <c r="A616" s="52" t="s">
        <v>339</v>
      </c>
      <c r="B616" s="56" t="s">
        <v>175</v>
      </c>
      <c r="C616" s="52" t="s">
        <v>218</v>
      </c>
      <c r="D616" s="52" t="s">
        <v>442</v>
      </c>
      <c r="E616" s="52" t="s">
        <v>703</v>
      </c>
      <c r="F616" s="52" t="s">
        <v>176</v>
      </c>
      <c r="G616" s="53">
        <f>G617</f>
        <v>290.3</v>
      </c>
      <c r="H616" s="53">
        <f>H617</f>
        <v>290.3</v>
      </c>
      <c r="I616" s="53">
        <f>I617</f>
        <v>290.3</v>
      </c>
      <c r="J616" s="50"/>
      <c r="K616" s="32"/>
      <c r="L616" s="32"/>
    </row>
    <row r="617" spans="1:12" ht="25.5">
      <c r="A617" s="52" t="s">
        <v>819</v>
      </c>
      <c r="B617" s="56" t="s">
        <v>439</v>
      </c>
      <c r="C617" s="52" t="s">
        <v>218</v>
      </c>
      <c r="D617" s="52" t="s">
        <v>442</v>
      </c>
      <c r="E617" s="52" t="s">
        <v>703</v>
      </c>
      <c r="F617" s="52" t="s">
        <v>440</v>
      </c>
      <c r="G617" s="57">
        <v>290.3</v>
      </c>
      <c r="H617" s="57">
        <v>290.3</v>
      </c>
      <c r="I617" s="57">
        <v>290.3</v>
      </c>
      <c r="J617" s="50"/>
      <c r="K617" s="32"/>
      <c r="L617" s="32"/>
    </row>
    <row r="618" spans="1:12" ht="25.5">
      <c r="A618" s="52" t="s">
        <v>310</v>
      </c>
      <c r="B618" s="67" t="s">
        <v>317</v>
      </c>
      <c r="C618" s="62" t="s">
        <v>226</v>
      </c>
      <c r="D618" s="62"/>
      <c r="E618" s="62"/>
      <c r="F618" s="62"/>
      <c r="G618" s="68">
        <f>SUM(G619)</f>
        <v>20541.499999999996</v>
      </c>
      <c r="H618" s="68">
        <f>SUM(H619)</f>
        <v>19941.499999999996</v>
      </c>
      <c r="I618" s="68">
        <f>SUM(I619)</f>
        <v>19941.499999999996</v>
      </c>
      <c r="J618" s="50"/>
      <c r="K618" s="32"/>
      <c r="L618" s="32"/>
    </row>
    <row r="619" spans="1:12" ht="12.75">
      <c r="A619" s="52" t="s">
        <v>311</v>
      </c>
      <c r="B619" s="67" t="s">
        <v>228</v>
      </c>
      <c r="C619" s="62" t="s">
        <v>226</v>
      </c>
      <c r="D619" s="62" t="s">
        <v>219</v>
      </c>
      <c r="E619" s="62" t="s">
        <v>334</v>
      </c>
      <c r="F619" s="62" t="s">
        <v>334</v>
      </c>
      <c r="G619" s="68">
        <f>SUM(G620+G626+G635+G652)</f>
        <v>20541.499999999996</v>
      </c>
      <c r="H619" s="68">
        <f>SUM(H620+H626+H635+H652)</f>
        <v>19941.499999999996</v>
      </c>
      <c r="I619" s="68">
        <f>SUM(I620+I626+I635+I652)</f>
        <v>19941.499999999996</v>
      </c>
      <c r="J619" s="50"/>
      <c r="K619" s="32"/>
      <c r="L619" s="32"/>
    </row>
    <row r="620" spans="1:12" ht="12.75">
      <c r="A620" s="52" t="s">
        <v>312</v>
      </c>
      <c r="B620" s="69" t="s">
        <v>172</v>
      </c>
      <c r="C620" s="70" t="s">
        <v>226</v>
      </c>
      <c r="D620" s="70" t="s">
        <v>173</v>
      </c>
      <c r="E620" s="70" t="s">
        <v>334</v>
      </c>
      <c r="F620" s="70" t="s">
        <v>334</v>
      </c>
      <c r="G620" s="63">
        <f>G621</f>
        <v>660</v>
      </c>
      <c r="H620" s="63">
        <f aca="true" t="shared" si="107" ref="H620:I624">H621</f>
        <v>660</v>
      </c>
      <c r="I620" s="63">
        <f t="shared" si="107"/>
        <v>660</v>
      </c>
      <c r="J620" s="50"/>
      <c r="K620" s="32"/>
      <c r="L620" s="32"/>
    </row>
    <row r="621" spans="1:12" ht="25.5">
      <c r="A621" s="52" t="s">
        <v>313</v>
      </c>
      <c r="B621" s="54" t="s">
        <v>873</v>
      </c>
      <c r="C621" s="52" t="s">
        <v>226</v>
      </c>
      <c r="D621" s="52" t="s">
        <v>173</v>
      </c>
      <c r="E621" s="52" t="s">
        <v>679</v>
      </c>
      <c r="F621" s="52"/>
      <c r="G621" s="53">
        <f>G622</f>
        <v>660</v>
      </c>
      <c r="H621" s="53">
        <f t="shared" si="107"/>
        <v>660</v>
      </c>
      <c r="I621" s="53">
        <f t="shared" si="107"/>
        <v>660</v>
      </c>
      <c r="J621" s="50"/>
      <c r="K621" s="32"/>
      <c r="L621" s="32"/>
    </row>
    <row r="622" spans="1:12" ht="25.5">
      <c r="A622" s="52" t="s">
        <v>314</v>
      </c>
      <c r="B622" s="54" t="s">
        <v>174</v>
      </c>
      <c r="C622" s="52" t="s">
        <v>226</v>
      </c>
      <c r="D622" s="52" t="s">
        <v>173</v>
      </c>
      <c r="E622" s="52" t="s">
        <v>680</v>
      </c>
      <c r="F622" s="52"/>
      <c r="G622" s="53">
        <f>G623</f>
        <v>660</v>
      </c>
      <c r="H622" s="53">
        <f t="shared" si="107"/>
        <v>660</v>
      </c>
      <c r="I622" s="53">
        <f t="shared" si="107"/>
        <v>660</v>
      </c>
      <c r="J622" s="50"/>
      <c r="K622" s="32"/>
      <c r="L622" s="32"/>
    </row>
    <row r="623" spans="1:12" ht="76.5">
      <c r="A623" s="52" t="s">
        <v>315</v>
      </c>
      <c r="B623" s="79" t="s">
        <v>874</v>
      </c>
      <c r="C623" s="52" t="s">
        <v>226</v>
      </c>
      <c r="D623" s="52" t="s">
        <v>173</v>
      </c>
      <c r="E623" s="52" t="s">
        <v>681</v>
      </c>
      <c r="F623" s="52"/>
      <c r="G623" s="53">
        <f>G624</f>
        <v>660</v>
      </c>
      <c r="H623" s="53">
        <f t="shared" si="107"/>
        <v>660</v>
      </c>
      <c r="I623" s="53">
        <f t="shared" si="107"/>
        <v>660</v>
      </c>
      <c r="J623" s="50"/>
      <c r="K623" s="32"/>
      <c r="L623" s="32"/>
    </row>
    <row r="624" spans="1:12" ht="12.75">
      <c r="A624" s="52" t="s">
        <v>490</v>
      </c>
      <c r="B624" s="56" t="s">
        <v>175</v>
      </c>
      <c r="C624" s="52" t="s">
        <v>226</v>
      </c>
      <c r="D624" s="52" t="s">
        <v>173</v>
      </c>
      <c r="E624" s="52" t="s">
        <v>681</v>
      </c>
      <c r="F624" s="52" t="s">
        <v>176</v>
      </c>
      <c r="G624" s="53">
        <f>G625</f>
        <v>660</v>
      </c>
      <c r="H624" s="53">
        <f t="shared" si="107"/>
        <v>660</v>
      </c>
      <c r="I624" s="53">
        <f t="shared" si="107"/>
        <v>660</v>
      </c>
      <c r="J624" s="50"/>
      <c r="K624" s="32"/>
      <c r="L624" s="32"/>
    </row>
    <row r="625" spans="1:12" ht="12.75">
      <c r="A625" s="52" t="s">
        <v>491</v>
      </c>
      <c r="B625" s="56" t="s">
        <v>177</v>
      </c>
      <c r="C625" s="52" t="s">
        <v>226</v>
      </c>
      <c r="D625" s="52" t="s">
        <v>173</v>
      </c>
      <c r="E625" s="52" t="s">
        <v>681</v>
      </c>
      <c r="F625" s="52" t="s">
        <v>178</v>
      </c>
      <c r="G625" s="57">
        <v>660</v>
      </c>
      <c r="H625" s="57">
        <v>660</v>
      </c>
      <c r="I625" s="57">
        <v>660</v>
      </c>
      <c r="J625" s="49"/>
      <c r="K625" s="32"/>
      <c r="L625" s="32"/>
    </row>
    <row r="626" spans="1:12" ht="12.75">
      <c r="A626" s="52" t="s">
        <v>492</v>
      </c>
      <c r="B626" s="69" t="s">
        <v>179</v>
      </c>
      <c r="C626" s="70" t="s">
        <v>226</v>
      </c>
      <c r="D626" s="70" t="s">
        <v>180</v>
      </c>
      <c r="E626" s="70" t="s">
        <v>334</v>
      </c>
      <c r="F626" s="70" t="s">
        <v>334</v>
      </c>
      <c r="G626" s="63">
        <f aca="true" t="shared" si="108" ref="G626:I627">G627</f>
        <v>15595.699999999999</v>
      </c>
      <c r="H626" s="63">
        <f t="shared" si="108"/>
        <v>15595.699999999999</v>
      </c>
      <c r="I626" s="63">
        <f t="shared" si="108"/>
        <v>15595.699999999999</v>
      </c>
      <c r="J626" s="50"/>
      <c r="K626" s="32"/>
      <c r="L626" s="32"/>
    </row>
    <row r="627" spans="1:12" ht="25.5">
      <c r="A627" s="52" t="s">
        <v>493</v>
      </c>
      <c r="B627" s="54" t="s">
        <v>873</v>
      </c>
      <c r="C627" s="52" t="s">
        <v>226</v>
      </c>
      <c r="D627" s="52" t="s">
        <v>180</v>
      </c>
      <c r="E627" s="52" t="s">
        <v>679</v>
      </c>
      <c r="F627" s="52"/>
      <c r="G627" s="53">
        <f t="shared" si="108"/>
        <v>15595.699999999999</v>
      </c>
      <c r="H627" s="53">
        <f t="shared" si="108"/>
        <v>15595.699999999999</v>
      </c>
      <c r="I627" s="53">
        <f t="shared" si="108"/>
        <v>15595.699999999999</v>
      </c>
      <c r="J627" s="50"/>
      <c r="K627" s="32"/>
      <c r="L627" s="32"/>
    </row>
    <row r="628" spans="1:12" ht="25.5">
      <c r="A628" s="52" t="s">
        <v>494</v>
      </c>
      <c r="B628" s="54" t="s">
        <v>181</v>
      </c>
      <c r="C628" s="52" t="s">
        <v>226</v>
      </c>
      <c r="D628" s="52" t="s">
        <v>180</v>
      </c>
      <c r="E628" s="52" t="s">
        <v>704</v>
      </c>
      <c r="F628" s="52"/>
      <c r="G628" s="53">
        <f>G629+G632</f>
        <v>15595.699999999999</v>
      </c>
      <c r="H628" s="53">
        <f>H629+H632</f>
        <v>15595.699999999999</v>
      </c>
      <c r="I628" s="53">
        <f>I629+I632</f>
        <v>15595.699999999999</v>
      </c>
      <c r="J628" s="50"/>
      <c r="K628" s="32"/>
      <c r="L628" s="32"/>
    </row>
    <row r="629" spans="1:12" ht="66" customHeight="1">
      <c r="A629" s="52" t="s">
        <v>495</v>
      </c>
      <c r="B629" s="80" t="s">
        <v>1144</v>
      </c>
      <c r="C629" s="52" t="s">
        <v>226</v>
      </c>
      <c r="D629" s="52" t="s">
        <v>180</v>
      </c>
      <c r="E629" s="52" t="s">
        <v>877</v>
      </c>
      <c r="F629" s="52"/>
      <c r="G629" s="53">
        <f aca="true" t="shared" si="109" ref="G629:I630">G630</f>
        <v>160.8</v>
      </c>
      <c r="H629" s="53">
        <f t="shared" si="109"/>
        <v>160.8</v>
      </c>
      <c r="I629" s="53">
        <f t="shared" si="109"/>
        <v>160.8</v>
      </c>
      <c r="J629" s="50"/>
      <c r="K629" s="32"/>
      <c r="L629" s="32"/>
    </row>
    <row r="630" spans="1:12" ht="25.5">
      <c r="A630" s="52" t="s">
        <v>496</v>
      </c>
      <c r="B630" s="51" t="s">
        <v>464</v>
      </c>
      <c r="C630" s="52" t="s">
        <v>226</v>
      </c>
      <c r="D630" s="52" t="s">
        <v>180</v>
      </c>
      <c r="E630" s="52" t="s">
        <v>877</v>
      </c>
      <c r="F630" s="52" t="s">
        <v>338</v>
      </c>
      <c r="G630" s="53">
        <f t="shared" si="109"/>
        <v>160.8</v>
      </c>
      <c r="H630" s="53">
        <f t="shared" si="109"/>
        <v>160.8</v>
      </c>
      <c r="I630" s="53">
        <f t="shared" si="109"/>
        <v>160.8</v>
      </c>
      <c r="J630" s="50"/>
      <c r="K630" s="32"/>
      <c r="L630" s="32"/>
    </row>
    <row r="631" spans="1:12" ht="12.75">
      <c r="A631" s="52" t="s">
        <v>820</v>
      </c>
      <c r="B631" s="51" t="s">
        <v>340</v>
      </c>
      <c r="C631" s="52" t="s">
        <v>226</v>
      </c>
      <c r="D631" s="52" t="s">
        <v>180</v>
      </c>
      <c r="E631" s="52" t="s">
        <v>877</v>
      </c>
      <c r="F631" s="52" t="s">
        <v>339</v>
      </c>
      <c r="G631" s="53">
        <v>160.8</v>
      </c>
      <c r="H631" s="53">
        <v>160.8</v>
      </c>
      <c r="I631" s="53">
        <v>160.8</v>
      </c>
      <c r="J631" s="50"/>
      <c r="K631" s="32"/>
      <c r="L631" s="32"/>
    </row>
    <row r="632" spans="1:12" ht="76.5">
      <c r="A632" s="52" t="s">
        <v>821</v>
      </c>
      <c r="B632" s="51" t="s">
        <v>1145</v>
      </c>
      <c r="C632" s="52" t="s">
        <v>226</v>
      </c>
      <c r="D632" s="52" t="s">
        <v>180</v>
      </c>
      <c r="E632" s="52" t="s">
        <v>878</v>
      </c>
      <c r="F632" s="52"/>
      <c r="G632" s="53">
        <f aca="true" t="shared" si="110" ref="G632:I633">G633</f>
        <v>15434.9</v>
      </c>
      <c r="H632" s="53">
        <f t="shared" si="110"/>
        <v>15434.9</v>
      </c>
      <c r="I632" s="53">
        <f t="shared" si="110"/>
        <v>15434.9</v>
      </c>
      <c r="J632" s="50"/>
      <c r="K632" s="32"/>
      <c r="L632" s="32"/>
    </row>
    <row r="633" spans="1:12" ht="25.5">
      <c r="A633" s="52" t="s">
        <v>822</v>
      </c>
      <c r="B633" s="51" t="s">
        <v>464</v>
      </c>
      <c r="C633" s="52" t="s">
        <v>226</v>
      </c>
      <c r="D633" s="52" t="s">
        <v>180</v>
      </c>
      <c r="E633" s="52" t="s">
        <v>878</v>
      </c>
      <c r="F633" s="52" t="s">
        <v>338</v>
      </c>
      <c r="G633" s="53">
        <f t="shared" si="110"/>
        <v>15434.9</v>
      </c>
      <c r="H633" s="53">
        <f t="shared" si="110"/>
        <v>15434.9</v>
      </c>
      <c r="I633" s="53">
        <f t="shared" si="110"/>
        <v>15434.9</v>
      </c>
      <c r="J633" s="50"/>
      <c r="K633" s="32"/>
      <c r="L633" s="32"/>
    </row>
    <row r="634" spans="1:12" ht="12.75">
      <c r="A634" s="52" t="s">
        <v>497</v>
      </c>
      <c r="B634" s="51" t="s">
        <v>340</v>
      </c>
      <c r="C634" s="52" t="s">
        <v>226</v>
      </c>
      <c r="D634" s="52" t="s">
        <v>180</v>
      </c>
      <c r="E634" s="52" t="s">
        <v>878</v>
      </c>
      <c r="F634" s="52" t="s">
        <v>339</v>
      </c>
      <c r="G634" s="57">
        <v>15434.9</v>
      </c>
      <c r="H634" s="57">
        <v>15434.9</v>
      </c>
      <c r="I634" s="57">
        <v>15434.9</v>
      </c>
      <c r="J634" s="48"/>
      <c r="K634" s="32"/>
      <c r="L634" s="32"/>
    </row>
    <row r="635" spans="1:12" ht="13.5">
      <c r="A635" s="52" t="s">
        <v>1036</v>
      </c>
      <c r="B635" s="81" t="s">
        <v>437</v>
      </c>
      <c r="C635" s="82" t="s">
        <v>226</v>
      </c>
      <c r="D635" s="82" t="s">
        <v>438</v>
      </c>
      <c r="E635" s="82" t="s">
        <v>334</v>
      </c>
      <c r="F635" s="82" t="s">
        <v>334</v>
      </c>
      <c r="G635" s="83">
        <f>G636+G647</f>
        <v>1029</v>
      </c>
      <c r="H635" s="83">
        <f>H636+H647</f>
        <v>429</v>
      </c>
      <c r="I635" s="83">
        <f>I636+I647</f>
        <v>429</v>
      </c>
      <c r="J635" s="50"/>
      <c r="K635" s="32"/>
      <c r="L635" s="32"/>
    </row>
    <row r="636" spans="1:12" ht="25.5">
      <c r="A636" s="52" t="s">
        <v>1037</v>
      </c>
      <c r="B636" s="72" t="s">
        <v>873</v>
      </c>
      <c r="C636" s="70" t="s">
        <v>226</v>
      </c>
      <c r="D636" s="70" t="s">
        <v>438</v>
      </c>
      <c r="E636" s="70" t="s">
        <v>679</v>
      </c>
      <c r="F636" s="70"/>
      <c r="G636" s="63">
        <f>G637</f>
        <v>429</v>
      </c>
      <c r="H636" s="63">
        <f>H637</f>
        <v>429</v>
      </c>
      <c r="I636" s="63">
        <f>I637</f>
        <v>429</v>
      </c>
      <c r="J636" s="50"/>
      <c r="K636" s="32"/>
      <c r="L636" s="32"/>
    </row>
    <row r="637" spans="1:12" ht="25.5">
      <c r="A637" s="52" t="s">
        <v>1038</v>
      </c>
      <c r="B637" s="54" t="s">
        <v>174</v>
      </c>
      <c r="C637" s="52" t="s">
        <v>226</v>
      </c>
      <c r="D637" s="52" t="s">
        <v>438</v>
      </c>
      <c r="E637" s="52" t="s">
        <v>680</v>
      </c>
      <c r="F637" s="52"/>
      <c r="G637" s="53">
        <f>G638+G641+G644</f>
        <v>429</v>
      </c>
      <c r="H637" s="53">
        <f>H638+H641+H644</f>
        <v>429</v>
      </c>
      <c r="I637" s="53">
        <f>I638+I641+I644</f>
        <v>429</v>
      </c>
      <c r="J637" s="50"/>
      <c r="K637" s="32"/>
      <c r="L637" s="32"/>
    </row>
    <row r="638" spans="1:12" ht="63.75">
      <c r="A638" s="52" t="s">
        <v>498</v>
      </c>
      <c r="B638" s="79" t="s">
        <v>1048</v>
      </c>
      <c r="C638" s="52" t="s">
        <v>226</v>
      </c>
      <c r="D638" s="52" t="s">
        <v>438</v>
      </c>
      <c r="E638" s="52" t="s">
        <v>682</v>
      </c>
      <c r="F638" s="52"/>
      <c r="G638" s="53">
        <f aca="true" t="shared" si="111" ref="G638:I639">G639</f>
        <v>350</v>
      </c>
      <c r="H638" s="53">
        <f t="shared" si="111"/>
        <v>350</v>
      </c>
      <c r="I638" s="53">
        <f t="shared" si="111"/>
        <v>350</v>
      </c>
      <c r="J638" s="50"/>
      <c r="K638" s="32"/>
      <c r="L638" s="32"/>
    </row>
    <row r="639" spans="1:12" ht="12.75">
      <c r="A639" s="52" t="s">
        <v>499</v>
      </c>
      <c r="B639" s="54" t="s">
        <v>384</v>
      </c>
      <c r="C639" s="52" t="s">
        <v>226</v>
      </c>
      <c r="D639" s="52" t="s">
        <v>438</v>
      </c>
      <c r="E639" s="52" t="s">
        <v>682</v>
      </c>
      <c r="F639" s="52" t="s">
        <v>387</v>
      </c>
      <c r="G639" s="57">
        <f t="shared" si="111"/>
        <v>350</v>
      </c>
      <c r="H639" s="57">
        <f t="shared" si="111"/>
        <v>350</v>
      </c>
      <c r="I639" s="57">
        <f t="shared" si="111"/>
        <v>350</v>
      </c>
      <c r="J639" s="50"/>
      <c r="K639" s="32"/>
      <c r="L639" s="32"/>
    </row>
    <row r="640" spans="1:12" ht="38.25">
      <c r="A640" s="52" t="s">
        <v>0</v>
      </c>
      <c r="B640" s="54" t="s">
        <v>215</v>
      </c>
      <c r="C640" s="52" t="s">
        <v>226</v>
      </c>
      <c r="D640" s="52" t="s">
        <v>438</v>
      </c>
      <c r="E640" s="52" t="s">
        <v>682</v>
      </c>
      <c r="F640" s="52" t="s">
        <v>456</v>
      </c>
      <c r="G640" s="57">
        <v>350</v>
      </c>
      <c r="H640" s="57">
        <v>350</v>
      </c>
      <c r="I640" s="57">
        <v>350</v>
      </c>
      <c r="J640" s="50"/>
      <c r="K640" s="32"/>
      <c r="L640" s="32"/>
    </row>
    <row r="641" spans="1:12" ht="63.75">
      <c r="A641" s="52" t="s">
        <v>1039</v>
      </c>
      <c r="B641" s="56" t="s">
        <v>875</v>
      </c>
      <c r="C641" s="52" t="s">
        <v>226</v>
      </c>
      <c r="D641" s="52" t="s">
        <v>438</v>
      </c>
      <c r="E641" s="52" t="s">
        <v>683</v>
      </c>
      <c r="F641" s="52"/>
      <c r="G641" s="57">
        <f aca="true" t="shared" si="112" ref="G641:I642">G642</f>
        <v>25</v>
      </c>
      <c r="H641" s="57">
        <f t="shared" si="112"/>
        <v>25</v>
      </c>
      <c r="I641" s="57">
        <f t="shared" si="112"/>
        <v>25</v>
      </c>
      <c r="J641" s="50"/>
      <c r="K641" s="32"/>
      <c r="L641" s="32"/>
    </row>
    <row r="642" spans="1:12" ht="12.75">
      <c r="A642" s="52" t="s">
        <v>1040</v>
      </c>
      <c r="B642" s="56" t="s">
        <v>175</v>
      </c>
      <c r="C642" s="52" t="s">
        <v>226</v>
      </c>
      <c r="D642" s="52" t="s">
        <v>438</v>
      </c>
      <c r="E642" s="52" t="s">
        <v>683</v>
      </c>
      <c r="F642" s="52" t="s">
        <v>176</v>
      </c>
      <c r="G642" s="57">
        <f t="shared" si="112"/>
        <v>25</v>
      </c>
      <c r="H642" s="57">
        <f t="shared" si="112"/>
        <v>25</v>
      </c>
      <c r="I642" s="57">
        <f t="shared" si="112"/>
        <v>25</v>
      </c>
      <c r="J642" s="50"/>
      <c r="K642" s="32"/>
      <c r="L642" s="32"/>
    </row>
    <row r="643" spans="1:12" ht="12.75">
      <c r="A643" s="52" t="s">
        <v>1041</v>
      </c>
      <c r="B643" s="56" t="s">
        <v>177</v>
      </c>
      <c r="C643" s="52" t="s">
        <v>226</v>
      </c>
      <c r="D643" s="52" t="s">
        <v>438</v>
      </c>
      <c r="E643" s="52" t="s">
        <v>683</v>
      </c>
      <c r="F643" s="52" t="s">
        <v>178</v>
      </c>
      <c r="G643" s="57">
        <v>25</v>
      </c>
      <c r="H643" s="57">
        <v>25</v>
      </c>
      <c r="I643" s="57">
        <v>25</v>
      </c>
      <c r="J643" s="50"/>
      <c r="K643" s="32"/>
      <c r="L643" s="32"/>
    </row>
    <row r="644" spans="1:12" ht="76.5">
      <c r="A644" s="52" t="s">
        <v>1042</v>
      </c>
      <c r="B644" s="85" t="s">
        <v>1162</v>
      </c>
      <c r="C644" s="52" t="s">
        <v>226</v>
      </c>
      <c r="D644" s="52" t="s">
        <v>438</v>
      </c>
      <c r="E644" s="52" t="s">
        <v>876</v>
      </c>
      <c r="F644" s="52"/>
      <c r="G644" s="57">
        <f aca="true" t="shared" si="113" ref="G644:I645">G645</f>
        <v>54</v>
      </c>
      <c r="H644" s="57">
        <f t="shared" si="113"/>
        <v>54</v>
      </c>
      <c r="I644" s="57">
        <f t="shared" si="113"/>
        <v>54</v>
      </c>
      <c r="J644" s="50"/>
      <c r="K644" s="32"/>
      <c r="L644" s="32"/>
    </row>
    <row r="645" spans="1:12" ht="25.5">
      <c r="A645" s="52" t="s">
        <v>1043</v>
      </c>
      <c r="B645" s="51" t="s">
        <v>318</v>
      </c>
      <c r="C645" s="52" t="s">
        <v>226</v>
      </c>
      <c r="D645" s="52" t="s">
        <v>438</v>
      </c>
      <c r="E645" s="52" t="s">
        <v>876</v>
      </c>
      <c r="F645" s="52" t="s">
        <v>223</v>
      </c>
      <c r="G645" s="57">
        <f t="shared" si="113"/>
        <v>54</v>
      </c>
      <c r="H645" s="57">
        <f t="shared" si="113"/>
        <v>54</v>
      </c>
      <c r="I645" s="57">
        <f t="shared" si="113"/>
        <v>54</v>
      </c>
      <c r="J645" s="50"/>
      <c r="K645" s="32"/>
      <c r="L645" s="32"/>
    </row>
    <row r="646" spans="1:12" ht="25.5">
      <c r="A646" s="52" t="s">
        <v>1044</v>
      </c>
      <c r="B646" s="51" t="s">
        <v>319</v>
      </c>
      <c r="C646" s="52" t="s">
        <v>226</v>
      </c>
      <c r="D646" s="52" t="s">
        <v>438</v>
      </c>
      <c r="E646" s="52" t="s">
        <v>876</v>
      </c>
      <c r="F646" s="52" t="s">
        <v>216</v>
      </c>
      <c r="G646" s="57">
        <v>54</v>
      </c>
      <c r="H646" s="57">
        <v>54</v>
      </c>
      <c r="I646" s="57">
        <v>54</v>
      </c>
      <c r="J646" s="49"/>
      <c r="K646" s="32"/>
      <c r="L646" s="32"/>
    </row>
    <row r="647" spans="1:12" ht="38.25">
      <c r="A647" s="52" t="s">
        <v>1</v>
      </c>
      <c r="B647" s="72" t="s">
        <v>161</v>
      </c>
      <c r="C647" s="70" t="s">
        <v>226</v>
      </c>
      <c r="D647" s="70" t="s">
        <v>438</v>
      </c>
      <c r="E647" s="70" t="s">
        <v>684</v>
      </c>
      <c r="F647" s="70"/>
      <c r="G647" s="63">
        <f>G648</f>
        <v>600</v>
      </c>
      <c r="H647" s="63">
        <f aca="true" t="shared" si="114" ref="H647:I650">H648</f>
        <v>0</v>
      </c>
      <c r="I647" s="63">
        <f t="shared" si="114"/>
        <v>0</v>
      </c>
      <c r="J647" s="50"/>
      <c r="K647" s="32"/>
      <c r="L647" s="32"/>
    </row>
    <row r="648" spans="1:12" ht="25.5">
      <c r="A648" s="52" t="s">
        <v>1123</v>
      </c>
      <c r="B648" s="54" t="s">
        <v>162</v>
      </c>
      <c r="C648" s="52" t="s">
        <v>226</v>
      </c>
      <c r="D648" s="52" t="s">
        <v>438</v>
      </c>
      <c r="E648" s="52" t="s">
        <v>685</v>
      </c>
      <c r="F648" s="52"/>
      <c r="G648" s="53">
        <f>G649</f>
        <v>600</v>
      </c>
      <c r="H648" s="53">
        <f t="shared" si="114"/>
        <v>0</v>
      </c>
      <c r="I648" s="53">
        <f t="shared" si="114"/>
        <v>0</v>
      </c>
      <c r="J648" s="50"/>
      <c r="K648" s="32"/>
      <c r="L648" s="32"/>
    </row>
    <row r="649" spans="1:12" ht="89.25">
      <c r="A649" s="52" t="s">
        <v>1124</v>
      </c>
      <c r="B649" s="86" t="s">
        <v>1146</v>
      </c>
      <c r="C649" s="52" t="s">
        <v>226</v>
      </c>
      <c r="D649" s="52" t="s">
        <v>438</v>
      </c>
      <c r="E649" s="52" t="s">
        <v>686</v>
      </c>
      <c r="F649" s="52"/>
      <c r="G649" s="53">
        <f>G650</f>
        <v>600</v>
      </c>
      <c r="H649" s="53">
        <f t="shared" si="114"/>
        <v>0</v>
      </c>
      <c r="I649" s="53">
        <f t="shared" si="114"/>
        <v>0</v>
      </c>
      <c r="J649" s="50"/>
      <c r="K649" s="32"/>
      <c r="L649" s="32"/>
    </row>
    <row r="650" spans="1:12" ht="12.75">
      <c r="A650" s="52" t="s">
        <v>1125</v>
      </c>
      <c r="B650" s="56" t="s">
        <v>175</v>
      </c>
      <c r="C650" s="52" t="s">
        <v>226</v>
      </c>
      <c r="D650" s="52" t="s">
        <v>438</v>
      </c>
      <c r="E650" s="52" t="s">
        <v>686</v>
      </c>
      <c r="F650" s="52" t="s">
        <v>176</v>
      </c>
      <c r="G650" s="53">
        <f>G651</f>
        <v>600</v>
      </c>
      <c r="H650" s="53">
        <f t="shared" si="114"/>
        <v>0</v>
      </c>
      <c r="I650" s="53">
        <f t="shared" si="114"/>
        <v>0</v>
      </c>
      <c r="J650" s="50"/>
      <c r="K650" s="32"/>
      <c r="L650" s="32"/>
    </row>
    <row r="651" spans="1:12" ht="12.75">
      <c r="A651" s="52" t="s">
        <v>1126</v>
      </c>
      <c r="B651" s="56" t="s">
        <v>177</v>
      </c>
      <c r="C651" s="52" t="s">
        <v>226</v>
      </c>
      <c r="D651" s="52" t="s">
        <v>438</v>
      </c>
      <c r="E651" s="52" t="s">
        <v>686</v>
      </c>
      <c r="F651" s="52" t="s">
        <v>178</v>
      </c>
      <c r="G651" s="57">
        <v>600</v>
      </c>
      <c r="H651" s="57">
        <v>0</v>
      </c>
      <c r="I651" s="57">
        <v>0</v>
      </c>
      <c r="J651" s="50"/>
      <c r="K651" s="32"/>
      <c r="L651" s="32"/>
    </row>
    <row r="652" spans="1:12" ht="12.75">
      <c r="A652" s="52" t="s">
        <v>1127</v>
      </c>
      <c r="B652" s="69" t="s">
        <v>222</v>
      </c>
      <c r="C652" s="70" t="s">
        <v>226</v>
      </c>
      <c r="D652" s="70" t="s">
        <v>221</v>
      </c>
      <c r="E652" s="70" t="s">
        <v>334</v>
      </c>
      <c r="F652" s="70" t="s">
        <v>334</v>
      </c>
      <c r="G652" s="63">
        <f>G653</f>
        <v>3256.7999999999997</v>
      </c>
      <c r="H652" s="63">
        <f>H653</f>
        <v>3256.7999999999997</v>
      </c>
      <c r="I652" s="63">
        <f>I653</f>
        <v>3256.7999999999997</v>
      </c>
      <c r="J652" s="50"/>
      <c r="K652" s="32"/>
      <c r="L652" s="32"/>
    </row>
    <row r="653" spans="1:12" ht="25.5">
      <c r="A653" s="52" t="s">
        <v>1045</v>
      </c>
      <c r="B653" s="54" t="s">
        <v>873</v>
      </c>
      <c r="C653" s="52" t="s">
        <v>226</v>
      </c>
      <c r="D653" s="52" t="s">
        <v>221</v>
      </c>
      <c r="E653" s="52" t="s">
        <v>679</v>
      </c>
      <c r="F653" s="52"/>
      <c r="G653" s="53">
        <f>G658+G654</f>
        <v>3256.7999999999997</v>
      </c>
      <c r="H653" s="53">
        <f>H658+H654</f>
        <v>3256.7999999999997</v>
      </c>
      <c r="I653" s="53">
        <f>I658+I654</f>
        <v>3256.7999999999997</v>
      </c>
      <c r="J653" s="50"/>
      <c r="K653" s="32"/>
      <c r="L653" s="32"/>
    </row>
    <row r="654" spans="1:12" ht="25.5">
      <c r="A654" s="52" t="s">
        <v>2</v>
      </c>
      <c r="B654" s="54" t="s">
        <v>181</v>
      </c>
      <c r="C654" s="52" t="s">
        <v>226</v>
      </c>
      <c r="D654" s="52" t="s">
        <v>221</v>
      </c>
      <c r="E654" s="52" t="s">
        <v>704</v>
      </c>
      <c r="F654" s="52"/>
      <c r="G654" s="53">
        <f aca="true" t="shared" si="115" ref="G654:I656">SUM(G655)</f>
        <v>200</v>
      </c>
      <c r="H654" s="53">
        <f t="shared" si="115"/>
        <v>200</v>
      </c>
      <c r="I654" s="53">
        <f t="shared" si="115"/>
        <v>200</v>
      </c>
      <c r="J654" s="50"/>
      <c r="K654" s="32"/>
      <c r="L654" s="32"/>
    </row>
    <row r="655" spans="1:12" ht="25.5">
      <c r="A655" s="52" t="s">
        <v>3</v>
      </c>
      <c r="B655" s="54" t="s">
        <v>880</v>
      </c>
      <c r="C655" s="52" t="s">
        <v>226</v>
      </c>
      <c r="D655" s="52" t="s">
        <v>221</v>
      </c>
      <c r="E655" s="52" t="s">
        <v>879</v>
      </c>
      <c r="F655" s="52"/>
      <c r="G655" s="53">
        <f t="shared" si="115"/>
        <v>200</v>
      </c>
      <c r="H655" s="53">
        <f t="shared" si="115"/>
        <v>200</v>
      </c>
      <c r="I655" s="53">
        <f t="shared" si="115"/>
        <v>200</v>
      </c>
      <c r="J655" s="50"/>
      <c r="K655" s="32"/>
      <c r="L655" s="32"/>
    </row>
    <row r="656" spans="1:12" ht="25.5">
      <c r="A656" s="52" t="s">
        <v>4</v>
      </c>
      <c r="B656" s="51" t="s">
        <v>464</v>
      </c>
      <c r="C656" s="52" t="s">
        <v>226</v>
      </c>
      <c r="D656" s="52" t="s">
        <v>221</v>
      </c>
      <c r="E656" s="52" t="s">
        <v>879</v>
      </c>
      <c r="F656" s="52" t="s">
        <v>338</v>
      </c>
      <c r="G656" s="53">
        <f t="shared" si="115"/>
        <v>200</v>
      </c>
      <c r="H656" s="53">
        <f t="shared" si="115"/>
        <v>200</v>
      </c>
      <c r="I656" s="53">
        <f t="shared" si="115"/>
        <v>200</v>
      </c>
      <c r="J656" s="50"/>
      <c r="K656" s="32"/>
      <c r="L656" s="32"/>
    </row>
    <row r="657" spans="1:12" ht="12.75">
      <c r="A657" s="52" t="s">
        <v>5</v>
      </c>
      <c r="B657" s="51" t="s">
        <v>340</v>
      </c>
      <c r="C657" s="52" t="s">
        <v>226</v>
      </c>
      <c r="D657" s="52" t="s">
        <v>221</v>
      </c>
      <c r="E657" s="52" t="s">
        <v>879</v>
      </c>
      <c r="F657" s="52" t="s">
        <v>339</v>
      </c>
      <c r="G657" s="53">
        <v>200</v>
      </c>
      <c r="H657" s="53">
        <v>200</v>
      </c>
      <c r="I657" s="53">
        <v>200</v>
      </c>
      <c r="J657" s="50"/>
      <c r="K657" s="32"/>
      <c r="L657" s="32"/>
    </row>
    <row r="658" spans="1:12" ht="25.5">
      <c r="A658" s="52" t="s">
        <v>823</v>
      </c>
      <c r="B658" s="54" t="s">
        <v>881</v>
      </c>
      <c r="C658" s="52" t="s">
        <v>226</v>
      </c>
      <c r="D658" s="52" t="s">
        <v>221</v>
      </c>
      <c r="E658" s="52" t="s">
        <v>882</v>
      </c>
      <c r="F658" s="52"/>
      <c r="G658" s="53">
        <f>G659</f>
        <v>3056.7999999999997</v>
      </c>
      <c r="H658" s="53">
        <f>H659</f>
        <v>3056.7999999999997</v>
      </c>
      <c r="I658" s="53">
        <f>I659</f>
        <v>3056.7999999999997</v>
      </c>
      <c r="J658" s="50"/>
      <c r="K658" s="32"/>
      <c r="L658" s="32"/>
    </row>
    <row r="659" spans="1:12" ht="82.5" customHeight="1">
      <c r="A659" s="52" t="s">
        <v>1046</v>
      </c>
      <c r="B659" s="51" t="s">
        <v>1147</v>
      </c>
      <c r="C659" s="52" t="s">
        <v>226</v>
      </c>
      <c r="D659" s="52" t="s">
        <v>221</v>
      </c>
      <c r="E659" s="52" t="s">
        <v>883</v>
      </c>
      <c r="F659" s="52"/>
      <c r="G659" s="53">
        <f>G660+G662+G664</f>
        <v>3056.7999999999997</v>
      </c>
      <c r="H659" s="53">
        <f>H660+H662+H664</f>
        <v>3056.7999999999997</v>
      </c>
      <c r="I659" s="53">
        <f>I660+I662+I664</f>
        <v>3056.7999999999997</v>
      </c>
      <c r="J659" s="50"/>
      <c r="K659" s="32"/>
      <c r="L659" s="32"/>
    </row>
    <row r="660" spans="1:12" ht="51">
      <c r="A660" s="52" t="s">
        <v>1047</v>
      </c>
      <c r="B660" s="56" t="s">
        <v>365</v>
      </c>
      <c r="C660" s="52" t="s">
        <v>226</v>
      </c>
      <c r="D660" s="52" t="s">
        <v>221</v>
      </c>
      <c r="E660" s="52" t="s">
        <v>883</v>
      </c>
      <c r="F660" s="52" t="s">
        <v>362</v>
      </c>
      <c r="G660" s="53">
        <f>G661</f>
        <v>2346.2</v>
      </c>
      <c r="H660" s="53">
        <f>H661</f>
        <v>2346.2</v>
      </c>
      <c r="I660" s="53">
        <f>I661</f>
        <v>2346.2</v>
      </c>
      <c r="J660" s="50"/>
      <c r="K660" s="32"/>
      <c r="L660" s="32"/>
    </row>
    <row r="661" spans="1:12" ht="25.5">
      <c r="A661" s="52" t="s">
        <v>824</v>
      </c>
      <c r="B661" s="56" t="s">
        <v>535</v>
      </c>
      <c r="C661" s="52" t="s">
        <v>226</v>
      </c>
      <c r="D661" s="52" t="s">
        <v>221</v>
      </c>
      <c r="E661" s="52" t="s">
        <v>883</v>
      </c>
      <c r="F661" s="52" t="s">
        <v>363</v>
      </c>
      <c r="G661" s="57">
        <v>2346.2</v>
      </c>
      <c r="H661" s="57">
        <v>2346.2</v>
      </c>
      <c r="I661" s="57">
        <v>2346.2</v>
      </c>
      <c r="J661" s="50"/>
      <c r="K661" s="32"/>
      <c r="L661" s="32"/>
    </row>
    <row r="662" spans="1:12" ht="25.5">
      <c r="A662" s="52" t="s">
        <v>825</v>
      </c>
      <c r="B662" s="51" t="s">
        <v>318</v>
      </c>
      <c r="C662" s="52" t="s">
        <v>226</v>
      </c>
      <c r="D662" s="52" t="s">
        <v>221</v>
      </c>
      <c r="E662" s="52" t="s">
        <v>883</v>
      </c>
      <c r="F662" s="52" t="s">
        <v>223</v>
      </c>
      <c r="G662" s="53">
        <f>G663</f>
        <v>680.6</v>
      </c>
      <c r="H662" s="53">
        <f>H663</f>
        <v>680.6</v>
      </c>
      <c r="I662" s="53">
        <f>I663</f>
        <v>680.6</v>
      </c>
      <c r="J662" s="50"/>
      <c r="K662" s="32"/>
      <c r="L662" s="32"/>
    </row>
    <row r="663" spans="1:12" ht="25.5">
      <c r="A663" s="52" t="s">
        <v>1051</v>
      </c>
      <c r="B663" s="51" t="s">
        <v>319</v>
      </c>
      <c r="C663" s="52" t="s">
        <v>226</v>
      </c>
      <c r="D663" s="52" t="s">
        <v>221</v>
      </c>
      <c r="E663" s="52" t="s">
        <v>883</v>
      </c>
      <c r="F663" s="52" t="s">
        <v>216</v>
      </c>
      <c r="G663" s="57">
        <v>680.6</v>
      </c>
      <c r="H663" s="57">
        <v>680.6</v>
      </c>
      <c r="I663" s="57">
        <v>680.6</v>
      </c>
      <c r="J663" s="50"/>
      <c r="K663" s="32"/>
      <c r="L663" s="32"/>
    </row>
    <row r="664" spans="1:12" ht="12.75">
      <c r="A664" s="52" t="s">
        <v>1052</v>
      </c>
      <c r="B664" s="56" t="s">
        <v>384</v>
      </c>
      <c r="C664" s="52" t="s">
        <v>226</v>
      </c>
      <c r="D664" s="52" t="s">
        <v>221</v>
      </c>
      <c r="E664" s="52" t="s">
        <v>883</v>
      </c>
      <c r="F664" s="52" t="s">
        <v>387</v>
      </c>
      <c r="G664" s="53">
        <f>G665</f>
        <v>30</v>
      </c>
      <c r="H664" s="53">
        <f>H665</f>
        <v>30</v>
      </c>
      <c r="I664" s="53">
        <f>I665</f>
        <v>30</v>
      </c>
      <c r="J664" s="50"/>
      <c r="K664" s="32"/>
      <c r="L664" s="32"/>
    </row>
    <row r="665" spans="1:12" ht="12.75">
      <c r="A665" s="52" t="s">
        <v>1053</v>
      </c>
      <c r="B665" s="56" t="s">
        <v>385</v>
      </c>
      <c r="C665" s="52" t="s">
        <v>226</v>
      </c>
      <c r="D665" s="52" t="s">
        <v>221</v>
      </c>
      <c r="E665" s="52" t="s">
        <v>883</v>
      </c>
      <c r="F665" s="52" t="s">
        <v>388</v>
      </c>
      <c r="G665" s="57">
        <v>30</v>
      </c>
      <c r="H665" s="57">
        <v>30</v>
      </c>
      <c r="I665" s="57">
        <v>30</v>
      </c>
      <c r="J665" s="50"/>
      <c r="K665" s="32"/>
      <c r="L665" s="32"/>
    </row>
    <row r="666" spans="1:12" ht="12.75">
      <c r="A666" s="52" t="s">
        <v>1054</v>
      </c>
      <c r="B666" s="67" t="s">
        <v>476</v>
      </c>
      <c r="C666" s="62"/>
      <c r="D666" s="62"/>
      <c r="E666" s="62"/>
      <c r="F666" s="62"/>
      <c r="G666" s="68"/>
      <c r="H666" s="68">
        <v>6355.5</v>
      </c>
      <c r="I666" s="68">
        <v>12821.6</v>
      </c>
      <c r="J666" s="50"/>
      <c r="K666" s="32"/>
      <c r="L666" s="32"/>
    </row>
    <row r="667" spans="1:12" ht="12.75">
      <c r="A667" s="52" t="s">
        <v>1167</v>
      </c>
      <c r="B667" s="84" t="s">
        <v>220</v>
      </c>
      <c r="C667" s="84"/>
      <c r="D667" s="62"/>
      <c r="E667" s="68"/>
      <c r="F667" s="62" t="s">
        <v>536</v>
      </c>
      <c r="G667" s="68">
        <f>G7+G66+G82+G92+G419+G431+G618+G666</f>
        <v>440010</v>
      </c>
      <c r="H667" s="68">
        <f>H7+H66+H82+H92+H419+H431+H618+H666</f>
        <v>438506.80000000005</v>
      </c>
      <c r="I667" s="68">
        <f>I7+I66+I82+I92+I419+I431+I618+I666</f>
        <v>440749.6</v>
      </c>
      <c r="J667" s="45"/>
      <c r="K667" s="34"/>
      <c r="L667" s="32"/>
    </row>
    <row r="668" ht="12.75">
      <c r="J668" s="33"/>
    </row>
    <row r="669" spans="7:10" ht="12.75">
      <c r="G669" s="21"/>
      <c r="J669" s="35"/>
    </row>
  </sheetData>
  <sheetProtection/>
  <mergeCells count="3">
    <mergeCell ref="A2:I2"/>
    <mergeCell ref="A3:I3"/>
    <mergeCell ref="G1:I1"/>
  </mergeCells>
  <printOptions/>
  <pageMargins left="1.1811023622047245" right="0.5905511811023623" top="0.7874015748031497" bottom="0.7874015748031497" header="0" footer="0"/>
  <pageSetup fitToHeight="0" fitToWidth="1" horizontalDpi="600" verticalDpi="600" orientation="portrait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E36"/>
  <sheetViews>
    <sheetView zoomScalePageLayoutView="0" workbookViewId="0" topLeftCell="A1">
      <selection activeCell="D18" sqref="D18:E18"/>
    </sheetView>
  </sheetViews>
  <sheetFormatPr defaultColWidth="9.00390625" defaultRowHeight="12.75"/>
  <cols>
    <col min="3" max="3" width="10.25390625" style="0" bestFit="1" customWidth="1"/>
    <col min="4" max="4" width="10.625" style="0" customWidth="1"/>
    <col min="5" max="5" width="11.375" style="0" customWidth="1"/>
  </cols>
  <sheetData>
    <row r="2" spans="2:5" ht="12.75">
      <c r="B2" s="20" t="s">
        <v>376</v>
      </c>
      <c r="C2" s="64">
        <f>SUM(Лист1!G94)</f>
        <v>1022.2</v>
      </c>
      <c r="D2" s="64">
        <f>SUM(Лист1!H94)</f>
        <v>1022.2</v>
      </c>
      <c r="E2" s="64">
        <f>SUM(Лист1!I94)</f>
        <v>1022.2</v>
      </c>
    </row>
    <row r="3" spans="2:5" ht="12.75">
      <c r="B3" s="20" t="s">
        <v>386</v>
      </c>
      <c r="C3" s="64">
        <f>SUM(Лист1!G68)</f>
        <v>2287.5</v>
      </c>
      <c r="D3" s="64">
        <f>SUM(Лист1!H68)</f>
        <v>2067.6000000000004</v>
      </c>
      <c r="E3" s="64">
        <f>SUM(Лист1!I68)</f>
        <v>2067.6000000000004</v>
      </c>
    </row>
    <row r="4" spans="2:5" ht="12.75">
      <c r="B4" s="20" t="s">
        <v>408</v>
      </c>
      <c r="C4" s="64">
        <f>SUM(Лист1!G100)</f>
        <v>21140.2</v>
      </c>
      <c r="D4" s="64">
        <f>SUM(Лист1!H100)</f>
        <v>19541.7</v>
      </c>
      <c r="E4" s="64">
        <f>SUM(Лист1!I100)</f>
        <v>19541.7</v>
      </c>
    </row>
    <row r="5" spans="2:5" ht="12.75">
      <c r="B5" s="20" t="s">
        <v>1062</v>
      </c>
      <c r="C5" s="64">
        <f>SUM(Лист1!G125)</f>
        <v>26.7</v>
      </c>
      <c r="D5" s="64">
        <f>SUM(Лист1!H125)</f>
        <v>1.8</v>
      </c>
      <c r="E5" s="64">
        <f>SUM(Лист1!I125)</f>
        <v>2.9</v>
      </c>
    </row>
    <row r="6" spans="2:5" ht="12.75">
      <c r="B6" s="20" t="s">
        <v>361</v>
      </c>
      <c r="C6" s="64">
        <f>SUM(Лист1!G84+Лист1!G9)</f>
        <v>5613.2</v>
      </c>
      <c r="D6" s="64">
        <f>SUM(Лист1!H84+Лист1!H9)</f>
        <v>5613.2</v>
      </c>
      <c r="E6" s="64">
        <f>SUM(Лист1!I84+Лист1!I9)</f>
        <v>5613.2</v>
      </c>
    </row>
    <row r="7" spans="2:5" ht="12.75">
      <c r="B7" s="20" t="s">
        <v>412</v>
      </c>
      <c r="C7" s="64">
        <f>SUM(Лист1!G131)</f>
        <v>200</v>
      </c>
      <c r="D7" s="64">
        <f>SUM(Лист1!H131)</f>
        <v>200</v>
      </c>
      <c r="E7" s="64">
        <f>SUM(Лист1!I131)</f>
        <v>200</v>
      </c>
    </row>
    <row r="8" spans="2:5" ht="12.75">
      <c r="B8" s="20" t="s">
        <v>399</v>
      </c>
      <c r="C8" s="64">
        <f>SUM(Лист1!G137+Лист1!G19)</f>
        <v>16061.700000000003</v>
      </c>
      <c r="D8" s="64">
        <f>SUM(Лист1!H137+Лист1!H19)</f>
        <v>16061.700000000003</v>
      </c>
      <c r="E8" s="64">
        <f>SUM(Лист1!I137+Лист1!I19)</f>
        <v>15868.200000000003</v>
      </c>
    </row>
    <row r="9" spans="2:5" ht="12.75">
      <c r="B9" s="20" t="s">
        <v>434</v>
      </c>
      <c r="C9" s="64">
        <f>SUM(Лист1!G26)</f>
        <v>696.1</v>
      </c>
      <c r="D9" s="64">
        <f>SUM(Лист1!H26)</f>
        <v>705.4</v>
      </c>
      <c r="E9" s="64">
        <f>SUM(Лист1!I26)</f>
        <v>737.1</v>
      </c>
    </row>
    <row r="10" spans="2:5" ht="12.75">
      <c r="B10" s="20" t="s">
        <v>471</v>
      </c>
      <c r="C10" s="64">
        <f>SUM(Лист1!G186)</f>
        <v>2058.6000000000004</v>
      </c>
      <c r="D10" s="64">
        <f>SUM(Лист1!H186)</f>
        <v>2058.6000000000004</v>
      </c>
      <c r="E10" s="64">
        <f>SUM(Лист1!I186)</f>
        <v>1863.6000000000001</v>
      </c>
    </row>
    <row r="11" spans="2:5" ht="12.75">
      <c r="B11" s="20" t="s">
        <v>472</v>
      </c>
      <c r="C11" s="64">
        <f>SUM(Лист1!G208)</f>
        <v>20</v>
      </c>
      <c r="D11" s="64">
        <f>SUM(Лист1!H208)</f>
        <v>20</v>
      </c>
      <c r="E11" s="64">
        <f>SUM(Лист1!I208)</f>
        <v>0</v>
      </c>
    </row>
    <row r="12" spans="2:5" ht="12.75">
      <c r="B12" s="20" t="s">
        <v>210</v>
      </c>
      <c r="C12" s="64">
        <f>SUM(Лист1!G215)</f>
        <v>1445</v>
      </c>
      <c r="D12" s="64">
        <f>SUM(Лист1!H215)</f>
        <v>1445</v>
      </c>
      <c r="E12" s="64">
        <f>SUM(Лист1!I215)</f>
        <v>1445</v>
      </c>
    </row>
    <row r="13" spans="2:5" ht="12.75">
      <c r="B13" s="20" t="s">
        <v>455</v>
      </c>
      <c r="C13" s="64">
        <f>SUM(Лист1!G223)</f>
        <v>8509.699999999999</v>
      </c>
      <c r="D13" s="64">
        <f>SUM(Лист1!H223)</f>
        <v>8509.699999999999</v>
      </c>
      <c r="E13" s="64">
        <f>SUM(Лист1!I223)</f>
        <v>8509.699999999999</v>
      </c>
    </row>
    <row r="14" spans="2:5" ht="12.75">
      <c r="B14" s="20" t="s">
        <v>458</v>
      </c>
      <c r="C14" s="64">
        <f>SUM(Лист1!G233)</f>
        <v>872.1</v>
      </c>
      <c r="D14" s="64">
        <f>SUM(Лист1!H233)</f>
        <v>832.1</v>
      </c>
      <c r="E14" s="64">
        <f>SUM(Лист1!I233)</f>
        <v>832.1</v>
      </c>
    </row>
    <row r="15" spans="2:5" ht="12.75">
      <c r="B15" s="20" t="s">
        <v>485</v>
      </c>
      <c r="C15" s="64">
        <f>SUM(Лист1!G262)</f>
        <v>2440.2</v>
      </c>
      <c r="D15" s="64">
        <f>SUM(Лист1!H262)</f>
        <v>2440.2</v>
      </c>
      <c r="E15" s="64">
        <f>SUM(Лист1!I262)</f>
        <v>2440.2</v>
      </c>
    </row>
    <row r="16" spans="2:5" ht="12.75">
      <c r="B16" s="20" t="s">
        <v>444</v>
      </c>
      <c r="C16" s="64">
        <f>SUM(Лист1!G421+Лист1!G32)</f>
        <v>3718.2</v>
      </c>
      <c r="D16" s="64">
        <f>SUM(Лист1!H421+Лист1!H32)</f>
        <v>3718.2</v>
      </c>
      <c r="E16" s="64">
        <f>SUM(Лист1!I421+Лист1!I32)</f>
        <v>3718.2</v>
      </c>
    </row>
    <row r="17" spans="2:5" ht="12.75">
      <c r="B17" s="20" t="s">
        <v>466</v>
      </c>
      <c r="C17" s="64">
        <f>SUM(Лист1!G433)</f>
        <v>51020.600000000006</v>
      </c>
      <c r="D17" s="64">
        <f>SUM(Лист1!H433)</f>
        <v>52120.600000000006</v>
      </c>
      <c r="E17" s="64">
        <f>SUM(Лист1!I433)</f>
        <v>51120.600000000006</v>
      </c>
    </row>
    <row r="18" spans="2:5" ht="12.75">
      <c r="B18" s="20" t="s">
        <v>1056</v>
      </c>
      <c r="C18" s="64">
        <f>SUM(Лист1!G279+Лист1!G506)</f>
        <v>18257.9</v>
      </c>
      <c r="D18" s="64">
        <f>SUM(Лист1!H279+Лист1!H506)</f>
        <v>18107.9</v>
      </c>
      <c r="E18" s="64">
        <f>SUM(Лист1!I279+Лист1!I506)</f>
        <v>18107.9</v>
      </c>
    </row>
    <row r="19" spans="2:5" ht="12.75">
      <c r="B19" s="20" t="s">
        <v>480</v>
      </c>
      <c r="C19" s="64">
        <f>SUM(Лист1!G467)</f>
        <v>159314.6</v>
      </c>
      <c r="D19" s="64">
        <f>SUM(Лист1!H467)</f>
        <v>159247.5</v>
      </c>
      <c r="E19" s="64">
        <f>SUM(Лист1!I467)</f>
        <v>156975.4</v>
      </c>
    </row>
    <row r="20" spans="2:5" ht="12.75">
      <c r="B20" s="20" t="s">
        <v>158</v>
      </c>
      <c r="C20" s="64">
        <f>SUM(Лист1!G288+Лист1!G518)</f>
        <v>8935.2</v>
      </c>
      <c r="D20" s="64">
        <f>SUM(Лист1!H288+Лист1!H518)</f>
        <v>8935.2</v>
      </c>
      <c r="E20" s="64">
        <f>SUM(Лист1!I288+Лист1!I518)</f>
        <v>8935.2</v>
      </c>
    </row>
    <row r="21" spans="2:5" ht="12.75">
      <c r="B21" s="20" t="s">
        <v>159</v>
      </c>
      <c r="C21" s="64">
        <f>SUM(Лист1!G533)</f>
        <v>9737.599999999999</v>
      </c>
      <c r="D21" s="64">
        <f>SUM(Лист1!H533)</f>
        <v>9537.599999999999</v>
      </c>
      <c r="E21" s="64">
        <f>SUM(Лист1!I533)</f>
        <v>9537.599999999999</v>
      </c>
    </row>
    <row r="22" spans="2:5" ht="12.75">
      <c r="B22" s="20" t="s">
        <v>143</v>
      </c>
      <c r="C22" s="64">
        <f>SUM(Лист1!G340)</f>
        <v>36630.899999999994</v>
      </c>
      <c r="D22" s="64">
        <f>SUM(Лист1!H340)</f>
        <v>37630.899999999994</v>
      </c>
      <c r="E22" s="64">
        <f>SUM(Лист1!I340)</f>
        <v>37633.899999999994</v>
      </c>
    </row>
    <row r="23" spans="2:5" ht="12.75">
      <c r="B23" s="20" t="s">
        <v>1071</v>
      </c>
      <c r="C23" s="64">
        <f>SUM(Лист1!G379)</f>
        <v>17774.6</v>
      </c>
      <c r="D23" s="64">
        <f>SUM(Лист1!H379)</f>
        <v>17774.6</v>
      </c>
      <c r="E23" s="64">
        <f>SUM(Лист1!I379)</f>
        <v>17196.1</v>
      </c>
    </row>
    <row r="24" spans="2:5" ht="12.75">
      <c r="B24" s="20" t="s">
        <v>169</v>
      </c>
      <c r="C24" s="64">
        <f>SUM(Лист1!G43)</f>
        <v>160</v>
      </c>
      <c r="D24" s="64">
        <f>SUM(Лист1!H43)</f>
        <v>160</v>
      </c>
      <c r="E24" s="64">
        <f>SUM(Лист1!I43)</f>
        <v>160</v>
      </c>
    </row>
    <row r="25" spans="2:5" ht="12.75">
      <c r="B25" s="20" t="s">
        <v>173</v>
      </c>
      <c r="C25" s="64">
        <f>SUM(Лист1!G620)</f>
        <v>660</v>
      </c>
      <c r="D25" s="64">
        <f>SUM(Лист1!H620)</f>
        <v>660</v>
      </c>
      <c r="E25" s="64">
        <f>SUM(Лист1!I620)</f>
        <v>660</v>
      </c>
    </row>
    <row r="26" spans="2:5" ht="12.75">
      <c r="B26" s="20" t="s">
        <v>180</v>
      </c>
      <c r="C26" s="64">
        <f>SUM(Лист1!G626)</f>
        <v>15595.699999999999</v>
      </c>
      <c r="D26" s="64">
        <f>SUM(Лист1!H627)</f>
        <v>15595.699999999999</v>
      </c>
      <c r="E26" s="64">
        <f>SUM(Лист1!I627)</f>
        <v>15595.699999999999</v>
      </c>
    </row>
    <row r="27" spans="2:5" ht="12.75">
      <c r="B27" s="20" t="s">
        <v>438</v>
      </c>
      <c r="C27" s="64">
        <f>SUM(Лист1!G392+Лист1!G597+Лист1!G635)</f>
        <v>7661.099999999999</v>
      </c>
      <c r="D27" s="64">
        <f>SUM(Лист1!H392+Лист1!H597+Лист1!H635)</f>
        <v>7061.099999999999</v>
      </c>
      <c r="E27" s="64">
        <f>SUM(Лист1!I392+Лист1!I597+Лист1!I635)</f>
        <v>7061.099999999999</v>
      </c>
    </row>
    <row r="28" spans="2:5" ht="12.75">
      <c r="B28" s="20" t="s">
        <v>442</v>
      </c>
      <c r="C28" s="64">
        <f>SUM(Лист1!G610+Лист1!G398)</f>
        <v>7363.700000000001</v>
      </c>
      <c r="D28" s="64">
        <f>SUM(Лист1!H610+Лист1!H398)</f>
        <v>296.1</v>
      </c>
      <c r="E28" s="64">
        <f>SUM(Лист1!I610+Лист1!I398)</f>
        <v>296.1</v>
      </c>
    </row>
    <row r="29" spans="2:5" ht="12.75">
      <c r="B29" s="20" t="s">
        <v>221</v>
      </c>
      <c r="C29" s="64">
        <f>SUM(Лист1!G652)</f>
        <v>3256.7999999999997</v>
      </c>
      <c r="D29" s="64">
        <f>SUM(Лист1!H652)</f>
        <v>3256.7999999999997</v>
      </c>
      <c r="E29" s="64">
        <f>SUM(Лист1!I652)</f>
        <v>3256.7999999999997</v>
      </c>
    </row>
    <row r="30" spans="2:5" ht="12.75">
      <c r="B30" s="20" t="s">
        <v>394</v>
      </c>
      <c r="C30" s="64">
        <f>SUM(Лист1!G405)</f>
        <v>4101.5</v>
      </c>
      <c r="D30" s="64">
        <f>SUM(Лист1!H405)</f>
        <v>4101.5</v>
      </c>
      <c r="E30" s="64">
        <f>SUM(Лист1!I405)</f>
        <v>4101.5</v>
      </c>
    </row>
    <row r="31" spans="2:5" ht="12.75">
      <c r="B31" s="20" t="s">
        <v>347</v>
      </c>
      <c r="C31" s="64">
        <f>SUM(Лист1!G50)</f>
        <v>20</v>
      </c>
      <c r="D31" s="64">
        <f>SUM(Лист1!H50)</f>
        <v>20</v>
      </c>
      <c r="E31" s="64">
        <f>SUM(Лист1!I50)</f>
        <v>20</v>
      </c>
    </row>
    <row r="32" spans="2:5" ht="12.75">
      <c r="B32" s="20" t="s">
        <v>342</v>
      </c>
      <c r="C32" s="64">
        <f>SUM(Лист1!G57)</f>
        <v>33408.4</v>
      </c>
      <c r="D32" s="64">
        <f>SUM(Лист1!H57)</f>
        <v>33408.4</v>
      </c>
      <c r="E32" s="64">
        <f>SUM(Лист1!I57)</f>
        <v>33408.4</v>
      </c>
    </row>
    <row r="33" spans="2:5" ht="38.25">
      <c r="B33" s="24" t="s">
        <v>841</v>
      </c>
      <c r="C33" s="65"/>
      <c r="D33" s="64">
        <f>SUM(Лист1!H666)</f>
        <v>6355.5</v>
      </c>
      <c r="E33" s="64">
        <f>SUM(Лист1!I666)</f>
        <v>12821.6</v>
      </c>
    </row>
    <row r="34" spans="2:5" ht="12.75">
      <c r="B34" s="19"/>
      <c r="C34" s="23">
        <f>SUM(C2+C3+C4+C5+C6+C7+C8+C9+C10+C11+C12+C13+C14+C15+C16+C17+C18+C19+C20+C21+C22+C24+C25+C26+C27+C28+C29+C30+C31+C32+C33+C23)</f>
        <v>440009.99999999994</v>
      </c>
      <c r="D34" s="23">
        <f>SUM(D2+D3+D4+D5+D6+D7+D8+D9+D10+D11+D12+D13+D14+D15+D16+D17+D18+D19+D20+D21+D22+D24+D25+D26+D27+D28+D29+D30+D31+D32+D33+D23)</f>
        <v>438506.79999999993</v>
      </c>
      <c r="E34" s="23">
        <f>SUM(E2+E3+E4+E5+E6+E7+E8+E9+E10+E11+E12+E13+E14+E15+E16+E17+E18+E19+E20+E21+E22+E24+E25+E26+E27+E28+E29+E30+E31+E32+E33+E23)</f>
        <v>440749.59999999986</v>
      </c>
    </row>
    <row r="35" spans="2:5" ht="12.75">
      <c r="B35" s="19"/>
      <c r="C35" s="19"/>
      <c r="D35" s="19"/>
      <c r="E35" s="19"/>
    </row>
    <row r="36" spans="2:5" ht="12.75">
      <c r="B36" s="19"/>
      <c r="C36" s="19"/>
      <c r="D36" s="19"/>
      <c r="E36" s="19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B30"/>
  <sheetViews>
    <sheetView zoomScalePageLayoutView="0" workbookViewId="0" topLeftCell="A1">
      <selection activeCell="A10" sqref="A10"/>
    </sheetView>
  </sheetViews>
  <sheetFormatPr defaultColWidth="9.00390625" defaultRowHeight="12.75"/>
  <sheetData>
    <row r="2" spans="1:2" ht="12.75">
      <c r="A2">
        <v>25.6</v>
      </c>
      <c r="B2">
        <v>1</v>
      </c>
    </row>
    <row r="3" spans="1:2" ht="12.75">
      <c r="A3">
        <v>670</v>
      </c>
      <c r="B3">
        <v>2</v>
      </c>
    </row>
    <row r="4" spans="1:2" ht="12.75">
      <c r="A4">
        <v>160</v>
      </c>
      <c r="B4">
        <v>3</v>
      </c>
    </row>
    <row r="5" spans="1:2" ht="12.75">
      <c r="A5">
        <v>28352.8</v>
      </c>
      <c r="B5">
        <v>4</v>
      </c>
    </row>
    <row r="6" spans="1:2" ht="12.75">
      <c r="A6">
        <v>4.1</v>
      </c>
      <c r="B6">
        <v>5</v>
      </c>
    </row>
    <row r="7" spans="1:2" ht="12.75">
      <c r="A7">
        <v>86.4</v>
      </c>
      <c r="B7">
        <v>6</v>
      </c>
    </row>
    <row r="8" spans="1:2" ht="12.75">
      <c r="A8">
        <v>22.3</v>
      </c>
      <c r="B8">
        <v>7</v>
      </c>
    </row>
    <row r="9" spans="1:2" ht="12.75">
      <c r="A9">
        <v>467.6</v>
      </c>
      <c r="B9">
        <v>8</v>
      </c>
    </row>
    <row r="10" spans="1:2" ht="12.75">
      <c r="A10">
        <v>1462.7</v>
      </c>
      <c r="B10">
        <v>9</v>
      </c>
    </row>
    <row r="11" spans="1:2" ht="12.75">
      <c r="A11">
        <v>552.3</v>
      </c>
      <c r="B11">
        <v>10</v>
      </c>
    </row>
    <row r="12" spans="1:2" ht="12.75">
      <c r="A12">
        <v>131.7</v>
      </c>
      <c r="B12">
        <v>11</v>
      </c>
    </row>
    <row r="13" spans="1:2" ht="12.75">
      <c r="A13">
        <v>11.7</v>
      </c>
      <c r="B13">
        <v>12</v>
      </c>
    </row>
    <row r="14" spans="1:2" ht="12.75">
      <c r="A14">
        <v>2890.8</v>
      </c>
      <c r="B14">
        <v>13</v>
      </c>
    </row>
    <row r="15" spans="1:2" ht="12.75">
      <c r="A15">
        <v>8027.4</v>
      </c>
      <c r="B15">
        <v>14</v>
      </c>
    </row>
    <row r="16" spans="1:2" ht="12.75">
      <c r="A16">
        <v>15126.9</v>
      </c>
      <c r="B16">
        <v>15</v>
      </c>
    </row>
    <row r="17" spans="1:2" ht="12.75">
      <c r="A17">
        <v>12532.6</v>
      </c>
      <c r="B17">
        <v>16</v>
      </c>
    </row>
    <row r="18" spans="1:2" ht="12.75">
      <c r="A18">
        <v>94766.4</v>
      </c>
      <c r="B18">
        <v>17</v>
      </c>
    </row>
    <row r="19" spans="1:2" ht="12.75">
      <c r="A19">
        <v>1081.8</v>
      </c>
      <c r="B19">
        <v>18</v>
      </c>
    </row>
    <row r="20" spans="1:2" ht="12.75">
      <c r="A20">
        <v>25.2</v>
      </c>
      <c r="B20">
        <v>19</v>
      </c>
    </row>
    <row r="21" spans="1:2" ht="12.75">
      <c r="A21">
        <v>4815.9</v>
      </c>
      <c r="B21">
        <v>20</v>
      </c>
    </row>
    <row r="22" spans="1:2" ht="12.75">
      <c r="A22">
        <v>512</v>
      </c>
      <c r="B22">
        <v>21</v>
      </c>
    </row>
    <row r="23" spans="1:2" ht="12.75">
      <c r="A23">
        <v>15213.7</v>
      </c>
      <c r="B23">
        <v>22</v>
      </c>
    </row>
    <row r="24" spans="1:2" ht="12.75">
      <c r="A24">
        <v>54.4</v>
      </c>
      <c r="B24">
        <v>23</v>
      </c>
    </row>
    <row r="25" spans="1:2" ht="12.75">
      <c r="A25">
        <v>3031.5</v>
      </c>
      <c r="B25">
        <v>24</v>
      </c>
    </row>
    <row r="26" spans="1:2" ht="12.75">
      <c r="A26">
        <v>873.8</v>
      </c>
      <c r="B26">
        <v>25</v>
      </c>
    </row>
    <row r="28" ht="12.75">
      <c r="A28">
        <f>SUM(A2:A26)</f>
        <v>190899.59999999998</v>
      </c>
    </row>
    <row r="29" ht="12.75">
      <c r="A29">
        <v>82023</v>
      </c>
    </row>
    <row r="30" ht="12.75">
      <c r="A30">
        <f>SUM(A28:A29)</f>
        <v>272922.6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PC-113</cp:lastModifiedBy>
  <cp:lastPrinted>2017-11-12T06:52:22Z</cp:lastPrinted>
  <dcterms:created xsi:type="dcterms:W3CDTF">2007-10-11T12:08:51Z</dcterms:created>
  <dcterms:modified xsi:type="dcterms:W3CDTF">2017-12-22T08:13:01Z</dcterms:modified>
  <cp:category/>
  <cp:version/>
  <cp:contentType/>
  <cp:contentStatus/>
</cp:coreProperties>
</file>