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405" windowWidth="14805" windowHeight="7710"/>
  </bookViews>
  <sheets>
    <sheet name="приложение 8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T265" i="1"/>
  <c r="U265" s="1"/>
  <c r="S265"/>
  <c r="I265"/>
  <c r="T264"/>
  <c r="U264" s="1"/>
  <c r="S264"/>
  <c r="I264"/>
  <c r="T263"/>
  <c r="U263" s="1"/>
  <c r="S263"/>
  <c r="I263"/>
  <c r="T262"/>
  <c r="U262" s="1"/>
  <c r="S262"/>
  <c r="I262"/>
  <c r="T261"/>
  <c r="U261" s="1"/>
  <c r="S261"/>
  <c r="R261"/>
  <c r="Q261"/>
  <c r="P261"/>
  <c r="O261"/>
  <c r="N261"/>
  <c r="M261"/>
  <c r="L261"/>
  <c r="K261"/>
  <c r="J261"/>
  <c r="H261"/>
  <c r="I261" s="1"/>
  <c r="G261"/>
  <c r="T260"/>
  <c r="U260" s="1"/>
  <c r="S260"/>
  <c r="L260"/>
  <c r="T259"/>
  <c r="U259" s="1"/>
  <c r="S259"/>
  <c r="I259"/>
  <c r="T258"/>
  <c r="U258" s="1"/>
  <c r="S258"/>
  <c r="R258"/>
  <c r="Q258"/>
  <c r="P258"/>
  <c r="O258"/>
  <c r="N258"/>
  <c r="M258"/>
  <c r="K258"/>
  <c r="L258" s="1"/>
  <c r="J258"/>
  <c r="I258"/>
  <c r="H258"/>
  <c r="G258"/>
  <c r="T257"/>
  <c r="U257" s="1"/>
  <c r="S257"/>
  <c r="I257"/>
  <c r="T256"/>
  <c r="U256" s="1"/>
  <c r="S256"/>
  <c r="I256"/>
  <c r="T255"/>
  <c r="U255" s="1"/>
  <c r="U254" s="1"/>
  <c r="S255"/>
  <c r="I255"/>
  <c r="S254"/>
  <c r="R254"/>
  <c r="Q254"/>
  <c r="P254"/>
  <c r="O254"/>
  <c r="N254"/>
  <c r="M254"/>
  <c r="L254"/>
  <c r="K254"/>
  <c r="J254"/>
  <c r="H254"/>
  <c r="T254" s="1"/>
  <c r="T214" s="1"/>
  <c r="U214" s="1"/>
  <c r="G254"/>
  <c r="T253"/>
  <c r="S253"/>
  <c r="T252"/>
  <c r="U252" s="1"/>
  <c r="S252"/>
  <c r="I252"/>
  <c r="T251"/>
  <c r="U251" s="1"/>
  <c r="S251"/>
  <c r="I251"/>
  <c r="T250"/>
  <c r="U250" s="1"/>
  <c r="S250"/>
  <c r="I250"/>
  <c r="T249"/>
  <c r="U249" s="1"/>
  <c r="S249"/>
  <c r="I249"/>
  <c r="T248"/>
  <c r="U248" s="1"/>
  <c r="S248"/>
  <c r="I248"/>
  <c r="T247"/>
  <c r="U247" s="1"/>
  <c r="S247"/>
  <c r="I247"/>
  <c r="T246"/>
  <c r="U246" s="1"/>
  <c r="S246"/>
  <c r="L246"/>
  <c r="T245"/>
  <c r="U245" s="1"/>
  <c r="S245"/>
  <c r="I245"/>
  <c r="T244"/>
  <c r="U244" s="1"/>
  <c r="S244"/>
  <c r="I244"/>
  <c r="T243"/>
  <c r="U243" s="1"/>
  <c r="S243"/>
  <c r="L243"/>
  <c r="T242"/>
  <c r="U242" s="1"/>
  <c r="S242"/>
  <c r="L242"/>
  <c r="T241"/>
  <c r="U241" s="1"/>
  <c r="S241"/>
  <c r="I241"/>
  <c r="T240"/>
  <c r="U240" s="1"/>
  <c r="S240"/>
  <c r="I240"/>
  <c r="T239"/>
  <c r="U239" s="1"/>
  <c r="S239"/>
  <c r="L239"/>
  <c r="T238"/>
  <c r="U238" s="1"/>
  <c r="S238"/>
  <c r="I238"/>
  <c r="T237"/>
  <c r="U237" s="1"/>
  <c r="S237"/>
  <c r="L237"/>
  <c r="T236"/>
  <c r="U236" s="1"/>
  <c r="S236"/>
  <c r="I236"/>
  <c r="T235"/>
  <c r="U235" s="1"/>
  <c r="S235"/>
  <c r="L235"/>
  <c r="T234"/>
  <c r="U234" s="1"/>
  <c r="S234"/>
  <c r="L234"/>
  <c r="T233"/>
  <c r="U233" s="1"/>
  <c r="S233"/>
  <c r="L233"/>
  <c r="T232"/>
  <c r="U232" s="1"/>
  <c r="S232"/>
  <c r="I232"/>
  <c r="T231"/>
  <c r="U231" s="1"/>
  <c r="S231"/>
  <c r="I231"/>
  <c r="T230"/>
  <c r="U230" s="1"/>
  <c r="S230"/>
  <c r="I230"/>
  <c r="T229"/>
  <c r="U229" s="1"/>
  <c r="S229"/>
  <c r="I229"/>
  <c r="T228"/>
  <c r="U228" s="1"/>
  <c r="S228"/>
  <c r="I228"/>
  <c r="T227"/>
  <c r="U227" s="1"/>
  <c r="S227"/>
  <c r="I227"/>
  <c r="T226"/>
  <c r="U226" s="1"/>
  <c r="S226"/>
  <c r="I226"/>
  <c r="T225"/>
  <c r="U225" s="1"/>
  <c r="S225"/>
  <c r="T224"/>
  <c r="U224" s="1"/>
  <c r="S224"/>
  <c r="L224"/>
  <c r="T223"/>
  <c r="U223" s="1"/>
  <c r="S223"/>
  <c r="L223"/>
  <c r="T222"/>
  <c r="U222" s="1"/>
  <c r="S222"/>
  <c r="L222"/>
  <c r="T221"/>
  <c r="U221" s="1"/>
  <c r="S221"/>
  <c r="L221"/>
  <c r="T220"/>
  <c r="U220" s="1"/>
  <c r="S220"/>
  <c r="I220"/>
  <c r="T219"/>
  <c r="U219" s="1"/>
  <c r="S219"/>
  <c r="I219"/>
  <c r="T218"/>
  <c r="U218" s="1"/>
  <c r="S218"/>
  <c r="I218"/>
  <c r="T217"/>
  <c r="U217" s="1"/>
  <c r="S217"/>
  <c r="I217"/>
  <c r="T215"/>
  <c r="U215" s="1"/>
  <c r="S215"/>
  <c r="R215"/>
  <c r="Q215"/>
  <c r="P215"/>
  <c r="O215"/>
  <c r="N215"/>
  <c r="M215"/>
  <c r="K215"/>
  <c r="L215" s="1"/>
  <c r="J215"/>
  <c r="H215"/>
  <c r="I215" s="1"/>
  <c r="G215"/>
  <c r="S214"/>
  <c r="R214"/>
  <c r="Q214"/>
  <c r="P214"/>
  <c r="O214"/>
  <c r="N214"/>
  <c r="M214"/>
  <c r="K214"/>
  <c r="L214" s="1"/>
  <c r="J214"/>
  <c r="H214"/>
  <c r="I214" s="1"/>
  <c r="G214"/>
  <c r="T211"/>
  <c r="S211"/>
  <c r="T210"/>
  <c r="S210"/>
  <c r="L210"/>
  <c r="T209"/>
  <c r="S209"/>
  <c r="T208"/>
  <c r="S208"/>
  <c r="L208"/>
  <c r="T206"/>
  <c r="S206"/>
  <c r="I206"/>
  <c r="T205"/>
  <c r="S205"/>
  <c r="L205"/>
  <c r="T204"/>
  <c r="S204"/>
  <c r="L204"/>
  <c r="T203"/>
  <c r="S203"/>
  <c r="L203"/>
  <c r="T202"/>
  <c r="S202"/>
  <c r="T201"/>
  <c r="S201"/>
  <c r="T200"/>
  <c r="S200"/>
  <c r="T199"/>
  <c r="S199"/>
  <c r="S198"/>
  <c r="U198" s="1"/>
  <c r="U197"/>
  <c r="T187"/>
  <c r="S187"/>
  <c r="I187"/>
  <c r="T186"/>
  <c r="S186"/>
  <c r="H186"/>
  <c r="G186"/>
  <c r="T111"/>
  <c r="S111"/>
  <c r="U111"/>
  <c r="T110"/>
  <c r="S110"/>
  <c r="T109"/>
  <c r="S109"/>
  <c r="T108"/>
  <c r="S108"/>
  <c r="T107"/>
  <c r="S107"/>
  <c r="U107"/>
  <c r="T106"/>
  <c r="S106"/>
  <c r="T105"/>
  <c r="T102"/>
  <c r="T103"/>
  <c r="T101"/>
  <c r="S102"/>
  <c r="S103"/>
  <c r="S101"/>
  <c r="H100"/>
  <c r="J100"/>
  <c r="K100"/>
  <c r="G100"/>
  <c r="T124"/>
  <c r="T125"/>
  <c r="T126"/>
  <c r="S124"/>
  <c r="S125"/>
  <c r="S126"/>
  <c r="T123"/>
  <c r="S123"/>
  <c r="T122"/>
  <c r="T120"/>
  <c r="K118"/>
  <c r="J118"/>
  <c r="H118"/>
  <c r="G118"/>
  <c r="I106"/>
  <c r="H58"/>
  <c r="J58"/>
  <c r="K58"/>
  <c r="M58"/>
  <c r="N58"/>
  <c r="O58"/>
  <c r="P58"/>
  <c r="Q58"/>
  <c r="R58"/>
  <c r="G58"/>
  <c r="T86"/>
  <c r="S86"/>
  <c r="H81"/>
  <c r="J81"/>
  <c r="K81"/>
  <c r="M81"/>
  <c r="N81"/>
  <c r="P81"/>
  <c r="Q81"/>
  <c r="R81"/>
  <c r="G81"/>
  <c r="L88"/>
  <c r="I86"/>
  <c r="I68"/>
  <c r="T68"/>
  <c r="S68"/>
  <c r="U68" s="1"/>
  <c r="I67"/>
  <c r="K188"/>
  <c r="J188"/>
  <c r="H188"/>
  <c r="H182" s="1"/>
  <c r="G188"/>
  <c r="G182" s="1"/>
  <c r="S182" s="1"/>
  <c r="T133"/>
  <c r="S133"/>
  <c r="I133"/>
  <c r="T132"/>
  <c r="S132"/>
  <c r="I132"/>
  <c r="T131"/>
  <c r="S131"/>
  <c r="I131"/>
  <c r="T130"/>
  <c r="S130"/>
  <c r="L130"/>
  <c r="I130"/>
  <c r="T129"/>
  <c r="S129"/>
  <c r="R129"/>
  <c r="Q129"/>
  <c r="P129"/>
  <c r="O129"/>
  <c r="N129"/>
  <c r="M129"/>
  <c r="L129"/>
  <c r="K129"/>
  <c r="J129"/>
  <c r="I129"/>
  <c r="H129"/>
  <c r="G129"/>
  <c r="T128"/>
  <c r="S128"/>
  <c r="R128"/>
  <c r="Q128"/>
  <c r="P128"/>
  <c r="O128"/>
  <c r="N128"/>
  <c r="M128"/>
  <c r="L128"/>
  <c r="K128"/>
  <c r="J128"/>
  <c r="H128"/>
  <c r="G128"/>
  <c r="T97"/>
  <c r="S97"/>
  <c r="T99"/>
  <c r="S99"/>
  <c r="T98"/>
  <c r="S98"/>
  <c r="S96"/>
  <c r="L97"/>
  <c r="I98"/>
  <c r="I99"/>
  <c r="U123"/>
  <c r="U124"/>
  <c r="I123"/>
  <c r="I124"/>
  <c r="I125"/>
  <c r="I126"/>
  <c r="I120"/>
  <c r="T114"/>
  <c r="T115"/>
  <c r="T116"/>
  <c r="T113"/>
  <c r="H112"/>
  <c r="T112" s="1"/>
  <c r="G112"/>
  <c r="I105"/>
  <c r="T104"/>
  <c r="T100" s="1"/>
  <c r="S105"/>
  <c r="S113"/>
  <c r="S114"/>
  <c r="S115"/>
  <c r="S116"/>
  <c r="S117"/>
  <c r="S119"/>
  <c r="S120"/>
  <c r="S121"/>
  <c r="S122"/>
  <c r="S104"/>
  <c r="S100" s="1"/>
  <c r="U104"/>
  <c r="U103"/>
  <c r="I103"/>
  <c r="I254" l="1"/>
  <c r="U199"/>
  <c r="U200"/>
  <c r="U202"/>
  <c r="U203"/>
  <c r="U204"/>
  <c r="U205"/>
  <c r="U206"/>
  <c r="U208"/>
  <c r="U209"/>
  <c r="U210"/>
  <c r="U211"/>
  <c r="G180"/>
  <c r="U187"/>
  <c r="T182"/>
  <c r="U182" s="1"/>
  <c r="I182"/>
  <c r="S118"/>
  <c r="U106"/>
  <c r="U108"/>
  <c r="U109"/>
  <c r="U110"/>
  <c r="U86"/>
  <c r="I128"/>
  <c r="U128"/>
  <c r="U130"/>
  <c r="U131"/>
  <c r="U132"/>
  <c r="U129" s="1"/>
  <c r="U133"/>
  <c r="T94"/>
  <c r="S94"/>
  <c r="L94"/>
  <c r="I94"/>
  <c r="T93"/>
  <c r="S93"/>
  <c r="L93"/>
  <c r="T90"/>
  <c r="S90"/>
  <c r="I90"/>
  <c r="T89"/>
  <c r="S89"/>
  <c r="I89"/>
  <c r="T88"/>
  <c r="S88"/>
  <c r="T87"/>
  <c r="S87"/>
  <c r="I87"/>
  <c r="T85"/>
  <c r="S85"/>
  <c r="I85"/>
  <c r="T84"/>
  <c r="S84"/>
  <c r="I84"/>
  <c r="T82"/>
  <c r="T81" s="1"/>
  <c r="S82"/>
  <c r="S81" s="1"/>
  <c r="I82"/>
  <c r="T80"/>
  <c r="S80"/>
  <c r="L80"/>
  <c r="T79"/>
  <c r="S79"/>
  <c r="L79"/>
  <c r="T78"/>
  <c r="S78"/>
  <c r="L78"/>
  <c r="T77"/>
  <c r="S77"/>
  <c r="T76"/>
  <c r="S76"/>
  <c r="T75"/>
  <c r="S75"/>
  <c r="I75"/>
  <c r="T74"/>
  <c r="S74"/>
  <c r="K74"/>
  <c r="J74"/>
  <c r="H74"/>
  <c r="G74"/>
  <c r="T73"/>
  <c r="S73"/>
  <c r="I73"/>
  <c r="T72"/>
  <c r="S72"/>
  <c r="L72"/>
  <c r="T71"/>
  <c r="S71"/>
  <c r="L71"/>
  <c r="T70"/>
  <c r="S70"/>
  <c r="L70"/>
  <c r="T69"/>
  <c r="S69"/>
  <c r="I69"/>
  <c r="T67"/>
  <c r="S67"/>
  <c r="T66"/>
  <c r="S66"/>
  <c r="T65"/>
  <c r="S65"/>
  <c r="I65"/>
  <c r="T64"/>
  <c r="S64"/>
  <c r="I64"/>
  <c r="T63"/>
  <c r="S63"/>
  <c r="I63"/>
  <c r="T62"/>
  <c r="S62"/>
  <c r="I62"/>
  <c r="T61"/>
  <c r="S61"/>
  <c r="T60"/>
  <c r="S60"/>
  <c r="I60"/>
  <c r="T59"/>
  <c r="T58" s="1"/>
  <c r="S59"/>
  <c r="S58" s="1"/>
  <c r="I59"/>
  <c r="T57"/>
  <c r="S57"/>
  <c r="L57"/>
  <c r="T56"/>
  <c r="S56"/>
  <c r="L56"/>
  <c r="T55"/>
  <c r="S55"/>
  <c r="I55"/>
  <c r="T54"/>
  <c r="S54"/>
  <c r="T53"/>
  <c r="S53"/>
  <c r="T52"/>
  <c r="S52"/>
  <c r="I52"/>
  <c r="T51"/>
  <c r="S51"/>
  <c r="K51"/>
  <c r="J51"/>
  <c r="H51"/>
  <c r="G51"/>
  <c r="T50"/>
  <c r="S50"/>
  <c r="K50"/>
  <c r="J50"/>
  <c r="H50"/>
  <c r="G50"/>
  <c r="U58" i="2"/>
  <c r="V58" s="1"/>
  <c r="T58"/>
  <c r="J58"/>
  <c r="U57"/>
  <c r="V57" s="1"/>
  <c r="T57"/>
  <c r="M57"/>
  <c r="U56"/>
  <c r="V56" s="1"/>
  <c r="T56"/>
  <c r="M56"/>
  <c r="U55"/>
  <c r="V55" s="1"/>
  <c r="T55"/>
  <c r="J55"/>
  <c r="U54"/>
  <c r="V54" s="1"/>
  <c r="T54"/>
  <c r="M54"/>
  <c r="J54"/>
  <c r="U53"/>
  <c r="V53" s="1"/>
  <c r="T53"/>
  <c r="M53"/>
  <c r="U52"/>
  <c r="V52" s="1"/>
  <c r="T52"/>
  <c r="J52"/>
  <c r="U51"/>
  <c r="V51" s="1"/>
  <c r="T51"/>
  <c r="J51"/>
  <c r="U50"/>
  <c r="V50" s="1"/>
  <c r="T50"/>
  <c r="J50"/>
  <c r="U49"/>
  <c r="V49" s="1"/>
  <c r="T49"/>
  <c r="J49"/>
  <c r="U48"/>
  <c r="V48" s="1"/>
  <c r="T48"/>
  <c r="M48"/>
  <c r="U47"/>
  <c r="V47" s="1"/>
  <c r="T47"/>
  <c r="M47"/>
  <c r="U46"/>
  <c r="V46" s="1"/>
  <c r="T46"/>
  <c r="M46"/>
  <c r="U45"/>
  <c r="V45" s="1"/>
  <c r="T45"/>
  <c r="M45"/>
  <c r="U44"/>
  <c r="V44" s="1"/>
  <c r="T44"/>
  <c r="J44"/>
  <c r="U43"/>
  <c r="V43" s="1"/>
  <c r="T43"/>
  <c r="J43"/>
  <c r="U42"/>
  <c r="V42" s="1"/>
  <c r="T42"/>
  <c r="J42"/>
  <c r="U41"/>
  <c r="V41" s="1"/>
  <c r="T41"/>
  <c r="J41"/>
  <c r="U40"/>
  <c r="V40" s="1"/>
  <c r="T40"/>
  <c r="J40"/>
  <c r="U39"/>
  <c r="V39" s="1"/>
  <c r="T39"/>
  <c r="J39"/>
  <c r="U38"/>
  <c r="V38" s="1"/>
  <c r="T38"/>
  <c r="J38"/>
  <c r="U37"/>
  <c r="V37" s="1"/>
  <c r="T37"/>
  <c r="J37"/>
  <c r="U36"/>
  <c r="V36" s="1"/>
  <c r="T36"/>
  <c r="J36"/>
  <c r="U35"/>
  <c r="V35" s="1"/>
  <c r="T35"/>
  <c r="J35"/>
  <c r="U34"/>
  <c r="V34" s="1"/>
  <c r="T34"/>
  <c r="J34"/>
  <c r="U33"/>
  <c r="V33" s="1"/>
  <c r="T33"/>
  <c r="J33"/>
  <c r="U32"/>
  <c r="V32" s="1"/>
  <c r="T32"/>
  <c r="J32"/>
  <c r="U31"/>
  <c r="V31" s="1"/>
  <c r="T31"/>
  <c r="L31"/>
  <c r="M31" s="1"/>
  <c r="K31"/>
  <c r="I31"/>
  <c r="J31" s="1"/>
  <c r="H31"/>
  <c r="U30"/>
  <c r="V30" s="1"/>
  <c r="T30"/>
  <c r="M30"/>
  <c r="U29"/>
  <c r="V29" s="1"/>
  <c r="T29"/>
  <c r="M29"/>
  <c r="U28"/>
  <c r="V28" s="1"/>
  <c r="T28"/>
  <c r="M28"/>
  <c r="U27"/>
  <c r="V27" s="1"/>
  <c r="T27"/>
  <c r="U26"/>
  <c r="V26" s="1"/>
  <c r="T26"/>
  <c r="M26"/>
  <c r="U25"/>
  <c r="V25" s="1"/>
  <c r="T25"/>
  <c r="J25"/>
  <c r="U24"/>
  <c r="V24" s="1"/>
  <c r="T24"/>
  <c r="L24"/>
  <c r="M24" s="1"/>
  <c r="K24"/>
  <c r="I24"/>
  <c r="J24" s="1"/>
  <c r="H24"/>
  <c r="U23"/>
  <c r="V23" s="1"/>
  <c r="T23"/>
  <c r="J23"/>
  <c r="U22"/>
  <c r="V22" s="1"/>
  <c r="T22"/>
  <c r="M22"/>
  <c r="U21"/>
  <c r="V21" s="1"/>
  <c r="T21"/>
  <c r="M21"/>
  <c r="U20"/>
  <c r="V20" s="1"/>
  <c r="T20"/>
  <c r="M20"/>
  <c r="U19"/>
  <c r="V19" s="1"/>
  <c r="T19"/>
  <c r="J19"/>
  <c r="U18"/>
  <c r="V18" s="1"/>
  <c r="T18"/>
  <c r="M18"/>
  <c r="U17"/>
  <c r="V17" s="1"/>
  <c r="T17"/>
  <c r="J17"/>
  <c r="U16"/>
  <c r="V16" s="1"/>
  <c r="T16"/>
  <c r="J16"/>
  <c r="U15"/>
  <c r="V15" s="1"/>
  <c r="T15"/>
  <c r="J15"/>
  <c r="U14"/>
  <c r="V14" s="1"/>
  <c r="T14"/>
  <c r="J14"/>
  <c r="U13"/>
  <c r="V13" s="1"/>
  <c r="T13"/>
  <c r="J13"/>
  <c r="U12"/>
  <c r="V12" s="1"/>
  <c r="T12"/>
  <c r="J12"/>
  <c r="U11"/>
  <c r="V11" s="1"/>
  <c r="T11"/>
  <c r="J11"/>
  <c r="U10"/>
  <c r="V10" s="1"/>
  <c r="T10"/>
  <c r="J10"/>
  <c r="U9"/>
  <c r="V9" s="1"/>
  <c r="T9"/>
  <c r="L9"/>
  <c r="M9" s="1"/>
  <c r="K9"/>
  <c r="I9"/>
  <c r="J9" s="1"/>
  <c r="H9"/>
  <c r="U8"/>
  <c r="V8" s="1"/>
  <c r="T8"/>
  <c r="M8"/>
  <c r="U7"/>
  <c r="V7" s="1"/>
  <c r="T7"/>
  <c r="M7"/>
  <c r="U6"/>
  <c r="V6" s="1"/>
  <c r="T6"/>
  <c r="J6"/>
  <c r="U5"/>
  <c r="V5" s="1"/>
  <c r="T5"/>
  <c r="M5"/>
  <c r="U4"/>
  <c r="V4" s="1"/>
  <c r="T4"/>
  <c r="J4"/>
  <c r="U3"/>
  <c r="V3" s="1"/>
  <c r="T3"/>
  <c r="J3"/>
  <c r="U2"/>
  <c r="V2" s="1"/>
  <c r="T2"/>
  <c r="L2"/>
  <c r="M2" s="1"/>
  <c r="K2"/>
  <c r="I2"/>
  <c r="J2" s="1"/>
  <c r="H2"/>
  <c r="U1"/>
  <c r="V1" s="1"/>
  <c r="T1"/>
  <c r="L1"/>
  <c r="M1" s="1"/>
  <c r="K1"/>
  <c r="I1"/>
  <c r="J1" s="1"/>
  <c r="H1"/>
  <c r="H96" i="1"/>
  <c r="J96"/>
  <c r="K96"/>
  <c r="L96"/>
  <c r="T96"/>
  <c r="U96"/>
  <c r="I101"/>
  <c r="U101"/>
  <c r="I102"/>
  <c r="U102"/>
  <c r="L104"/>
  <c r="U105"/>
  <c r="I113"/>
  <c r="U113"/>
  <c r="I114"/>
  <c r="U114"/>
  <c r="I115"/>
  <c r="U115"/>
  <c r="I116"/>
  <c r="U116"/>
  <c r="S112"/>
  <c r="U112" s="1"/>
  <c r="I112"/>
  <c r="T118"/>
  <c r="L118"/>
  <c r="U118"/>
  <c r="L119"/>
  <c r="T119"/>
  <c r="U119"/>
  <c r="U120"/>
  <c r="L121"/>
  <c r="T121"/>
  <c r="U121"/>
  <c r="U122"/>
  <c r="L16"/>
  <c r="K13"/>
  <c r="J13"/>
  <c r="H11"/>
  <c r="I11"/>
  <c r="J11"/>
  <c r="K11"/>
  <c r="G11"/>
  <c r="I50" l="1"/>
  <c r="L50"/>
  <c r="U50"/>
  <c r="I51"/>
  <c r="L51"/>
  <c r="U51"/>
  <c r="U52"/>
  <c r="U54"/>
  <c r="U55"/>
  <c r="U56"/>
  <c r="U57"/>
  <c r="U59"/>
  <c r="U60"/>
  <c r="U62"/>
  <c r="U63"/>
  <c r="U64"/>
  <c r="U65"/>
  <c r="U67"/>
  <c r="U69"/>
  <c r="U70"/>
  <c r="U71"/>
  <c r="U72"/>
  <c r="U73"/>
  <c r="I74"/>
  <c r="L74"/>
  <c r="U74"/>
  <c r="U75"/>
  <c r="U76"/>
  <c r="U77"/>
  <c r="U78"/>
  <c r="U79"/>
  <c r="U80"/>
  <c r="U82"/>
  <c r="U84"/>
  <c r="U85"/>
  <c r="U87"/>
  <c r="U88"/>
  <c r="U89"/>
  <c r="U90"/>
  <c r="U93"/>
  <c r="U94"/>
  <c r="I16"/>
  <c r="U190" l="1"/>
  <c r="T189"/>
  <c r="T188" s="1"/>
  <c r="S189"/>
  <c r="S188" s="1"/>
  <c r="U188"/>
  <c r="T185"/>
  <c r="S185"/>
  <c r="T184"/>
  <c r="S184"/>
  <c r="U183"/>
  <c r="I190"/>
  <c r="L188"/>
  <c r="K183"/>
  <c r="K181" s="1"/>
  <c r="T181" s="1"/>
  <c r="J183"/>
  <c r="K180"/>
  <c r="H180"/>
  <c r="T180" l="1"/>
  <c r="S183"/>
  <c r="J180"/>
  <c r="J181"/>
  <c r="S181" s="1"/>
  <c r="S180" s="1"/>
  <c r="L181"/>
  <c r="L180"/>
  <c r="L183"/>
  <c r="I186"/>
  <c r="I188"/>
  <c r="T183"/>
  <c r="U180" s="1"/>
  <c r="U186"/>
  <c r="I180"/>
  <c r="U181" l="1"/>
  <c r="U125"/>
  <c r="T14" l="1"/>
  <c r="S14"/>
  <c r="T13"/>
  <c r="S13"/>
  <c r="T12"/>
  <c r="T11" s="1"/>
  <c r="S12"/>
  <c r="L14"/>
  <c r="L13"/>
  <c r="L12"/>
  <c r="L11" s="1"/>
  <c r="K10"/>
  <c r="S11"/>
  <c r="H10"/>
  <c r="N10"/>
  <c r="M10"/>
  <c r="J10"/>
  <c r="G10"/>
  <c r="L10" l="1"/>
  <c r="S10"/>
  <c r="T10"/>
  <c r="U14"/>
  <c r="U13"/>
  <c r="U12"/>
  <c r="U11"/>
  <c r="U10" l="1"/>
  <c r="I97"/>
  <c r="G96"/>
  <c r="I96" s="1"/>
</calcChain>
</file>

<file path=xl/sharedStrings.xml><?xml version="1.0" encoding="utf-8"?>
<sst xmlns="http://schemas.openxmlformats.org/spreadsheetml/2006/main" count="1300" uniqueCount="593">
  <si>
    <t>Наименование программы, подпрограммы, отдельных мероприятий</t>
  </si>
  <si>
    <t>Наименование главного распорядителя бюджетных средств (ГРБС)</t>
  </si>
  <si>
    <t>Код бюджетной классификации</t>
  </si>
  <si>
    <t>Местный бюджет</t>
  </si>
  <si>
    <t>Краевой бюджет &lt;**&gt;</t>
  </si>
  <si>
    <t>Федеральный бюджет</t>
  </si>
  <si>
    <t>Внебюджетные источники  **</t>
  </si>
  <si>
    <t>итого финансирования по программе,подпрограмме,отдельным мероприятиям</t>
  </si>
  <si>
    <t>План годовой</t>
  </si>
  <si>
    <t>Фактич. исполнение</t>
  </si>
  <si>
    <t>% выполнения плана</t>
  </si>
  <si>
    <t>ГРБС</t>
  </si>
  <si>
    <t>РзПР</t>
  </si>
  <si>
    <t>ЦСР</t>
  </si>
  <si>
    <t>ВР</t>
  </si>
  <si>
    <t>9 / 8</t>
  </si>
  <si>
    <t>12 / 11</t>
  </si>
  <si>
    <t>15 / 14</t>
  </si>
  <si>
    <t>8+11+14+17</t>
  </si>
  <si>
    <t>9+12+15+18</t>
  </si>
  <si>
    <t>21 / 20</t>
  </si>
  <si>
    <t>МП «Развитие сельского хозяйства и регулирование рынков сельскохозяйственной продукции, сырья и продовольствия в Большеулуйском районе»</t>
  </si>
  <si>
    <t> «Развитие сельского хозяйства и регулирование рынков сельскохозяйственной продукции, сырья и продовольствия в Большеулуйском районе»</t>
  </si>
  <si>
    <t>Администрация Большеулуйского района</t>
  </si>
  <si>
    <t>х</t>
  </si>
  <si>
    <t>0405</t>
  </si>
  <si>
    <t>0412</t>
  </si>
  <si>
    <t xml:space="preserve">Обеспечение деятельности специалистов, осуществляющих отдельные государственные полномочия по решению вопросов поддержки сельскохозяйственного производства </t>
  </si>
  <si>
    <t>0</t>
  </si>
  <si>
    <t>СВОДНЫЙ ОТЧЕТ</t>
  </si>
  <si>
    <t>МП "Защита населения и территории Большеулуйского района от чрезвычайных ситуаций природного и техногенного характера"</t>
  </si>
  <si>
    <r>
      <t>Подпрограмма 1</t>
    </r>
    <r>
      <rPr>
        <sz val="10"/>
        <rFont val="Times New Roman"/>
        <family val="1"/>
        <charset val="204"/>
      </rPr>
      <t xml:space="preserve"> Обеспечение предупреждения возникновения и развития чрезвычайных ситуаций природного и техногенного характера, снижение ущерба и потерь от ЧС муниципального характера</t>
    </r>
  </si>
  <si>
    <t xml:space="preserve"> </t>
  </si>
  <si>
    <t>Мероприятие 1. Чернение льда на затороопасных участках р.Чулым</t>
  </si>
  <si>
    <t>0510000010</t>
  </si>
  <si>
    <t>Мероприятие2. Проведение аттестации автоматической системы для обеспечения безопасности информации, составляющие государственную тайну</t>
  </si>
  <si>
    <t>0510000020</t>
  </si>
  <si>
    <t xml:space="preserve">Мероприятие 3. Обеспечение условий работы и оплаты труда сотрудников ЕДДС района. </t>
  </si>
  <si>
    <t>0510000030</t>
  </si>
  <si>
    <t xml:space="preserve"> Мероприятие 4.                  Производство минерализованных полос и уход за ними в нас. пунктах</t>
  </si>
  <si>
    <t xml:space="preserve"> 0510074120              </t>
  </si>
  <si>
    <r>
      <t xml:space="preserve">Подпрограмма 2 </t>
    </r>
    <r>
      <rPr>
        <sz val="10"/>
        <rFont val="Times New Roman"/>
        <family val="1"/>
        <charset val="204"/>
      </rPr>
      <t xml:space="preserve">                 Обеспечение профилактики и тушения пожаров         </t>
    </r>
  </si>
  <si>
    <r>
      <t xml:space="preserve">Подпрограмма 3. </t>
    </r>
    <r>
      <rPr>
        <sz val="10"/>
        <rFont val="Times New Roman"/>
        <family val="1"/>
        <charset val="204"/>
      </rPr>
      <t>Противодействие экстремизму и терроризму</t>
    </r>
  </si>
  <si>
    <t>0530000020</t>
  </si>
  <si>
    <t>Мероприятие 1.                  Монтаж и ремонт видеонаблюдения</t>
  </si>
  <si>
    <t>" Защита населения и территории Большеулуйского района от чрезвычайных ситуаций природного и техногенного характера"</t>
  </si>
  <si>
    <t>МП "Развитие физической культуры, спорта в Большеулуйском районе Красноярского края"</t>
  </si>
  <si>
    <t xml:space="preserve">Муниципальная программа: Развитие физической культуры, спорта в Большеулуйском районе Красноярского края </t>
  </si>
  <si>
    <t>111</t>
  </si>
  <si>
    <t>1102</t>
  </si>
  <si>
    <t>0910000000</t>
  </si>
  <si>
    <t>Питание спортсменов</t>
  </si>
  <si>
    <t>0910000010</t>
  </si>
  <si>
    <t>123</t>
  </si>
  <si>
    <t>Проведение районных спортивно-массовых мероприятий</t>
  </si>
  <si>
    <t>Предоставление субсидии муниципальному бюджетному учреждению "Большеулуйскийфизкультурно-спортивный клуб по месту жительства "Олимп"" на выполнение муниципального задания</t>
  </si>
  <si>
    <t>0910000020</t>
  </si>
  <si>
    <t>Региональные выплаты и выплаты, обеспечивающие уровень заработной платы работникам бюджетной сферы не ниже размера минимальной заработной платы</t>
  </si>
  <si>
    <t>0910010210</t>
  </si>
  <si>
    <t>612</t>
  </si>
  <si>
    <t>0702</t>
  </si>
  <si>
    <t>Подпрограмма 1                       Развитие массовой физической культуры и спорта</t>
  </si>
  <si>
    <t>100</t>
  </si>
  <si>
    <t>МП «Развитие культуры  Большеулуйского района»</t>
  </si>
  <si>
    <t>Муниципальная программа Большеулуйского района "Развитие культуры Большеулуйского района"</t>
  </si>
  <si>
    <t xml:space="preserve">Обеспечение деятельности (оказание услуг) МБУК "Большеулуйская ЦБС" </t>
  </si>
  <si>
    <t>Персональные выплаты, устанавливаемые в целях повышения оплаты труда молодым специалистам, персональные выплаты, устанавливаемые с учетом опыта работы при наличии ученой степени, почетного звания, нагрудного знака (значка), по министерству финансов Красноярского края в рамках непрограммных расходов отдельных органов исполнительной власт</t>
  </si>
  <si>
    <t>Организация и проведение районных национальных праздников:"Янов день", "Адвент", "Сабантуй"</t>
  </si>
  <si>
    <t>244</t>
  </si>
  <si>
    <t>Празднование Дня Победы в ВОВ 1941-1945гг</t>
  </si>
  <si>
    <t>Региональные выплаты и ваты,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</si>
  <si>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Персональные выплаты, устанавливаемые в целях повышения оплаты труда молодым специалистам, персональные выплаты,устанавливаемые с учетом опыта работы при наличии ученой степени, почетного звания, нагрудного знака (значка) в рамках непрограммных расходов отдельных отганов исполнительной власти</t>
  </si>
  <si>
    <t>Обеспечение деятельности (оказание услуг), создание нормативных условий хранения архивных документов, исключающих их хищение и утрату, формирование современной информационно-технологической инфраструктуры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</si>
  <si>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</si>
  <si>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111, 119</t>
  </si>
  <si>
    <t>Обеспечение деятельности (оказание услуг)(субсидия на основную деятельность) МБОУ ДОД "Детская школа искусств"</t>
  </si>
  <si>
    <t>Обеспечение деятельности (оказание услуг) МКУ "Управление культуры Большеулуйского района"</t>
  </si>
  <si>
    <t>Поддержка отрасли культуры</t>
  </si>
  <si>
    <r>
      <rPr>
        <b/>
        <sz val="10"/>
        <rFont val="Times New Roman"/>
        <family val="1"/>
        <charset val="204"/>
      </rPr>
      <t>Муниципальная программа</t>
    </r>
    <r>
      <rPr>
        <sz val="10"/>
        <rFont val="Times New Roman"/>
        <family val="1"/>
        <charset val="204"/>
      </rPr>
      <t xml:space="preserve"> "Реформирование  и модернизация жилищно-коммунального  хозяйства и  повышение  энергетической эффективности  в  Большеулуйском районе"   </t>
    </r>
  </si>
  <si>
    <r>
      <rPr>
        <b/>
        <sz val="10"/>
        <rFont val="Times New Roman"/>
        <family val="1"/>
        <charset val="204"/>
      </rPr>
      <t>Подпрограмма 1</t>
    </r>
    <r>
      <rPr>
        <sz val="10"/>
        <rFont val="Times New Roman"/>
        <family val="1"/>
        <charset val="204"/>
      </rPr>
      <t xml:space="preserve"> "Развитие и модернизация объектов коммунальной инфраструктуры"</t>
    </r>
  </si>
  <si>
    <t>Администрация  Большеулуйского района</t>
  </si>
  <si>
    <t>0400000000</t>
  </si>
  <si>
    <t>Мероприятие 1. Субсидия на содержание биотермической ямы</t>
  </si>
  <si>
    <t>0502</t>
  </si>
  <si>
    <t>0410000010</t>
  </si>
  <si>
    <t>Мероприятие 2. Субсидия на  транспортировку трупов  до морга</t>
  </si>
  <si>
    <t>0410000020</t>
  </si>
  <si>
    <t>Мероприятие 3. Субсидия на   погребение умерших не имеющих родственных связей</t>
  </si>
  <si>
    <t>0410000050</t>
  </si>
  <si>
    <t>0505</t>
  </si>
  <si>
    <t>0410000060</t>
  </si>
  <si>
    <t>МКУ"Служба заказчика"</t>
  </si>
  <si>
    <t>0450000000</t>
  </si>
  <si>
    <t>Расходы на выплату  на выплату персоналу  казенных учреждений</t>
  </si>
  <si>
    <t>0450000980</t>
  </si>
  <si>
    <t>Отдельное мероприятие</t>
  </si>
  <si>
    <t>0490000000</t>
  </si>
  <si>
    <t xml:space="preserve"> "Субвенции бюджетам  муниципального образования  на реализацию временных мер поддержки населения  в целях доступности коммунальных услуг</t>
  </si>
  <si>
    <t>0490075700</t>
  </si>
  <si>
    <t xml:space="preserve">Организация  проведения оплачиваемых  общественных работ для граждан зарегистрированных в органах службы занятости </t>
  </si>
  <si>
    <t>0490000010</t>
  </si>
  <si>
    <t xml:space="preserve">Мероприятие  на создание условий для развития связи в малочисленных и труднодоступных населенных пунктах Красноярского края, за счет средств краевого бюджета в рамках отдельных мероприятий муниципальной программы  </t>
  </si>
  <si>
    <t>0410</t>
  </si>
  <si>
    <t>0490000030</t>
  </si>
  <si>
    <t xml:space="preserve">МП "Реформирование  и модернизация жилищно-коммунального  хозяйства и  повышение  энергетической эффективности  в  Большеулуйском районе"   </t>
  </si>
  <si>
    <r>
      <rPr>
        <b/>
        <sz val="11"/>
        <color theme="1"/>
        <rFont val="Times New Roman"/>
        <family val="1"/>
        <charset val="204"/>
      </rPr>
      <t xml:space="preserve">Подпрограмма 3 </t>
    </r>
    <r>
      <rPr>
        <sz val="11"/>
        <color theme="1"/>
        <rFont val="Times New Roman"/>
        <family val="1"/>
        <charset val="204"/>
      </rPr>
      <t>"Энргосбережение и повышение энергетической  эффективности в районе"</t>
    </r>
  </si>
  <si>
    <t>ФЭУ администрации Большеулуйского района</t>
  </si>
  <si>
    <t>094</t>
  </si>
  <si>
    <t>Х</t>
  </si>
  <si>
    <t xml:space="preserve">МП "Управление муниципальными финансами" </t>
  </si>
  <si>
    <t>Муниципальная программа "Развитие субъектов малого и среднего предпринимательства в Большеулуйском районе"</t>
  </si>
  <si>
    <t>в том числе:</t>
  </si>
  <si>
    <t>Субсидии на возмещение затрат на уплату первого взноса (аванса) при заключении договоров лизинга оборудования, с российскими лизинговыми организациями в целях создания и (или) развития либо модернизации производства товаров (работ, услуг)</t>
  </si>
  <si>
    <t>Субсидии субъектам малого и (или) среднего предпринимательства на возмещение части затрат, связанных с приобретением оборудования в целях создания  и (или) развития, либо модернизации производства товаров (работ, услуг</t>
  </si>
  <si>
    <t xml:space="preserve">0412 </t>
  </si>
  <si>
    <t>Субсидии вновь созданным субъектам малого предпринимательства на возмещение части расходов, связанных с приобретением и созданием основных средств и началом предпринимательской деятельности</t>
  </si>
  <si>
    <t>МП "Развитие субъектов малого и среднего предпринимательства в Большеулуйском районе"</t>
  </si>
  <si>
    <r>
      <t xml:space="preserve">Подпрограмма 1 </t>
    </r>
    <r>
      <rPr>
        <sz val="10"/>
        <rFont val="Times New Roman"/>
        <family val="1"/>
        <charset val="204"/>
      </rPr>
      <t>"Поддержка субъектов малого и среднего предпринимательства"</t>
    </r>
  </si>
  <si>
    <t>Организация и поддержка районных конкурсов профессионального мастерства</t>
  </si>
  <si>
    <t>Вручение ежегодных молодежных премий Главы Большеулуйского района</t>
  </si>
  <si>
    <t>Проведение Новогоднего бала для талантливой молодежи</t>
  </si>
  <si>
    <t>Участие учащейся и рабочей молодежи в краевых и зональных слетах, прохождение курсов повышения квалификации специалистов ОДМ и МЦ</t>
  </si>
  <si>
    <t>Предоставление субсидии  муниципальному бюджетному  учреждению   "Многопрофильный молодежный центр Большеулуйского района" на выполнение муниципального задания</t>
  </si>
  <si>
    <t>МП «Молодежь Большеулуйского района»</t>
  </si>
  <si>
    <t xml:space="preserve">МП "Создание условий для обеспечения доступным и комфортным жильем граждан Большеулуйского района" </t>
  </si>
  <si>
    <t>отдел социальной защиты населения Администрации Большеулуйского района</t>
  </si>
  <si>
    <t>1610075910   16100000020</t>
  </si>
  <si>
    <t>1200000000</t>
  </si>
  <si>
    <r>
      <rPr>
        <b/>
        <sz val="10"/>
        <rFont val="Times New Roman"/>
        <family val="1"/>
        <charset val="204"/>
      </rPr>
      <t>Подпрограмма 1</t>
    </r>
    <r>
      <rPr>
        <sz val="10"/>
        <rFont val="Times New Roman"/>
        <family val="1"/>
        <charset val="204"/>
      </rPr>
      <t xml:space="preserve"> "Дороги Больлшеулуйского района"</t>
    </r>
  </si>
  <si>
    <t>Финансовый отдел Администрации Большеулуйского района</t>
  </si>
  <si>
    <t>0409</t>
  </si>
  <si>
    <t>1210000000</t>
  </si>
  <si>
    <t>0408</t>
  </si>
  <si>
    <t>1220000000</t>
  </si>
  <si>
    <t>1220000010</t>
  </si>
  <si>
    <t>1230000000</t>
  </si>
  <si>
    <t>1230074920</t>
  </si>
  <si>
    <t>1230000030</t>
  </si>
  <si>
    <t>240</t>
  </si>
  <si>
    <r>
      <rPr>
        <b/>
        <sz val="10"/>
        <rFont val="Times New Roman"/>
        <family val="1"/>
        <charset val="204"/>
      </rPr>
      <t>Муниципальная программа</t>
    </r>
    <r>
      <rPr>
        <sz val="10"/>
        <rFont val="Times New Roman"/>
        <family val="1"/>
        <charset val="204"/>
      </rPr>
      <t xml:space="preserve">                             Создание условий для обеспечения доступным и комфортным жильем граждан Большеулуйского района" на 2014-2016 годы</t>
    </r>
  </si>
  <si>
    <r>
      <t xml:space="preserve">Подпрограмма 1     </t>
    </r>
    <r>
      <rPr>
        <sz val="10"/>
        <rFont val="Times New Roman"/>
        <family val="1"/>
        <charset val="204"/>
      </rPr>
      <t>"Стимулирование жилищного строительства на территории Большеулуйского района района" 2014-2016 годы</t>
    </r>
  </si>
  <si>
    <r>
      <t xml:space="preserve">мероприятие 1  </t>
    </r>
    <r>
      <rPr>
        <sz val="10"/>
        <rFont val="Times New Roman"/>
        <family val="1"/>
        <charset val="204"/>
      </rPr>
      <t>Субсидии бюджетам муниципальных образований Красноярского края на актулизацию документов территориального планирования и градостроительного зонирования муниципальных образований Красноярского края</t>
    </r>
  </si>
  <si>
    <t>0709</t>
  </si>
  <si>
    <t>1004</t>
  </si>
  <si>
    <t>1003</t>
  </si>
  <si>
    <t>Программа "Развитие образования Большеулуйского района"</t>
  </si>
  <si>
    <t>Обеспечение функционирования муниципальных дошкольных образовательных учреждений в рамках подпрограммы "Развитие дошкольного, общего образования детей" муниципальной программы "Развитие образования Большеулуйского района"</t>
  </si>
  <si>
    <t>отдел образования администрации Большеулуйского района</t>
  </si>
  <si>
    <t>137</t>
  </si>
  <si>
    <t>0701</t>
  </si>
  <si>
    <t>0220000010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</si>
  <si>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дошкольного, общего образования детей" муниципальной программы "Развитие образования Большеулуйского района"</t>
  </si>
  <si>
    <t>0220010210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</si>
  <si>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</si>
  <si>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0220075880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</si>
  <si>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</si>
  <si>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0220074080</t>
  </si>
  <si>
    <t>Субвенции бюджетам муниципальных образований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</si>
  <si>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0220075540</t>
  </si>
  <si>
    <t>Субвенции бюджетам муниципальных образований на выплату и доставку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</si>
  <si>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0220075560</t>
  </si>
  <si>
    <t>Обеспечение деятельности (оказание услуг) муниципальных общеобразовательных учреждений в рамках подпрограммы "Развитие дошкольного, общего образования детей" муниципальной программы "Развитие образования Большеулуйского района"</t>
  </si>
  <si>
    <t>0220000050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</si>
  <si>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</si>
  <si>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0220075640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</si>
  <si>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"Развитие дошкольного, общего и дополнительного образования детей" гос.программы Красноярского края "Развитие образования"</t>
  </si>
  <si>
    <t>0220074090</t>
  </si>
  <si>
    <t>Субвенции бюджетам муниципальных образований на обеспечение питанием детей, обучающихся в муниципальных и негосударственных образовательных организациях, реализующих основные общеобразовательные программы, без взимания платы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</si>
  <si>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0220075660</t>
  </si>
  <si>
    <t>Организация проведения военно-полевых сборов в общеобразовательных учреждениях</t>
  </si>
  <si>
    <t>0220000240</t>
  </si>
  <si>
    <t>Субсидии бюджетам муниципальных образований на развитие инфраструктуры общеобразовательных учреждений, в рамках подпрограммы "Развитие дошкольного, общего и дополнительного образования детей" муниципальной программы "Развитие образования"</t>
  </si>
  <si>
    <t>0220075630</t>
  </si>
  <si>
    <t>0220000080</t>
  </si>
  <si>
    <t>0220000130</t>
  </si>
  <si>
    <t>0707</t>
  </si>
  <si>
    <t>0230000010</t>
  </si>
  <si>
    <t>0230000020</t>
  </si>
  <si>
    <t>Награждение лучших учителей за высокие показатели в учебно-воспитательном процессе и внедрение инновационных технологий в обучении школьников в рамках подпрограммы "Развитие кадрового потенциала отрасли" муниципальной программы "Развитие образования Большеулуйского района"</t>
  </si>
  <si>
    <t>0230000030</t>
  </si>
  <si>
    <t>0240000070</t>
  </si>
  <si>
    <t>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"Государственная поддержка детей-сирот, расширение практики применения семейных форм воспитания" государственной программы Красноярского края "Развитие образования"</t>
  </si>
  <si>
    <t>0240075520</t>
  </si>
  <si>
    <t>Подпрограмма "Обеспечение реализации муниципальной программы и прочие мероприятия в области образования"</t>
  </si>
  <si>
    <t>Руководство и управление в сфере установленных функций в рамках подпрограммы "Обеспечение реализации муниципальной программы и прочие мероприятия в области образования" муниципальной программы "Развитие образования Большеулуйского района"</t>
  </si>
  <si>
    <t>0250000990</t>
  </si>
  <si>
    <t>Обеспечение предоставления услуг в сфере образования в рамках подпрограммы "Обеспечение реализации муниципальной программы и прочие мероприятия в области образования" муниципальной программы "Развитие образования Большеулуйского района"</t>
  </si>
  <si>
    <t>0250000980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</si>
  <si>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реализации муниципальной программы и прочие мероприятия в области образования" муниципальной программы "Развитие образования Большеулуйского района"</t>
  </si>
  <si>
    <t>0250010210</t>
  </si>
  <si>
    <t>Обеспечение деятельности (оказание услуг) ПМПК в рамках подпрограммы "Обеспечение реализации муниципальной программы и прочие мероприятия в области образования" муниципальной программы "Развитие образования Большеулуйского района"</t>
  </si>
  <si>
    <t>0250000010</t>
  </si>
  <si>
    <t xml:space="preserve">ОСЗН Администрации Большеулуйского района </t>
  </si>
  <si>
    <t>0310000000</t>
  </si>
  <si>
    <t>000</t>
  </si>
  <si>
    <t>Предоставление пенсии за выслугу лет муниципальным служащим в рамках подпрограммы" Повышение качества жизни отдельных категорий граждан в т.ч.инвалидов,степени их социальной защищенности" муниципальной программы Большеулуйского района  "Система социальной защиты населения Большеулуйского района"</t>
  </si>
  <si>
    <t>0310000010</t>
  </si>
  <si>
    <t>312</t>
  </si>
  <si>
    <t>Возмещение расходов по пассажироперевозкам студентам в рамках подпрограммы" Повышение качества жизни отдельных категорий граждан в т.ч.инвалидов,степени их социальной защищенности" муниципальной программы Большеулуйского района  "Система социальной защиты населения Большеулуйского района"</t>
  </si>
  <si>
    <t>0310000020</t>
  </si>
  <si>
    <t>814</t>
  </si>
  <si>
    <t xml:space="preserve">Возмещение расходов по пассажироперевозкам ветеранам </t>
  </si>
  <si>
    <t xml:space="preserve">Выплата почетным гражданам Большеулуйского района </t>
  </si>
  <si>
    <t>0310000030</t>
  </si>
  <si>
    <t>313</t>
  </si>
  <si>
    <t>Субвенции  бюджетам муниципальных образований  на обеспечение бесплатного  проезда детей  до места нахождения детских оздоровительных лагерей  и обратно в рамках подпрограммы  "Повышение качества жизни отдельных категорий граждан в т.ч.инвалидов,степени их социальной защищенности" муниципальной программы Большеулуйского района  "Социальная поддержка граждан Большеулуйского района"</t>
  </si>
  <si>
    <t>0310006400</t>
  </si>
  <si>
    <t>0320000000</t>
  </si>
  <si>
    <t>Субвенция на реализацию полномочий по содержанию учреждений социального обслуживания населения по Закону края от 10 декабря 2004 года № 12-2705 "О социальном обслуживании населения"</t>
  </si>
  <si>
    <t>0320001510</t>
  </si>
  <si>
    <t>Субсидия обеспечения специалиста муниципального учреждения социального обслуживания по работе с ветераноми в памках подпрограммы "Повышение качества жизни отдельных категорий граждан в т.ч инвалидов, степени их социальной защищенности "Муниципальной программы Большеулуйского района "Системы социальной защиты населения Большеулуйского района"</t>
  </si>
  <si>
    <t>0320000010</t>
  </si>
  <si>
    <t xml:space="preserve">Повышение надежности функционирования систем жизнеобеспечения граждан  </t>
  </si>
  <si>
    <t>0320000020</t>
  </si>
  <si>
    <t>0330000000</t>
  </si>
  <si>
    <t xml:space="preserve">Субвенции бюджетам муниципальных образований  на  осуществление государственных полномочий  по организации деятельности органов управления  системой социальной  защиты населения  в рамках подпрограммы «Обеспечение реализации государственной  
программы и прочие мероприятия» муниципальной программы «Социальная поддержка  граждан Большеулуйского района»
</t>
  </si>
  <si>
    <t>0330075130</t>
  </si>
  <si>
    <t>853</t>
  </si>
  <si>
    <t>МП "Социальная поддержка граждан Большеулуйского района"</t>
  </si>
  <si>
    <t>Муниципальная программа Эффективное управлениемуниципальным имуществом и земельными отношениями на 2015 - 2018 годы</t>
  </si>
  <si>
    <t xml:space="preserve">0412     </t>
  </si>
  <si>
    <t>0113      0104</t>
  </si>
  <si>
    <t>Центр занятости</t>
  </si>
  <si>
    <t>Служба заказчика</t>
  </si>
  <si>
    <t>МП "Эффективное управление муниципальным имуществом и земельными отношениями"</t>
  </si>
  <si>
    <t>Подпрограмма 1. "Обеспечение реализации муниципальной программы"</t>
  </si>
  <si>
    <t>Отдельное мероприятие "Организация проведения мероприятий по отлову, учету, содержанию и иному обращению с безнадзорными домашними животными"</t>
  </si>
  <si>
    <t xml:space="preserve"> "Организация проведения мероприятий по отлову, учету, содержанию и иному обращению с безнадзорными домашними животными"</t>
  </si>
  <si>
    <t>120              240</t>
  </si>
  <si>
    <t>70</t>
  </si>
  <si>
    <t>0510010210</t>
  </si>
  <si>
    <t>Мероприятие 5.  Приобретение оборудования для обеспечения работы ЕДДС</t>
  </si>
  <si>
    <t>0309           0309</t>
  </si>
  <si>
    <t>Подпрограмма 5. Обеспечение правопорядка в общественных местах и на улице</t>
  </si>
  <si>
    <t>Мероприятие1.  Приобретение формы для осуществления деятельности добровольной народной дружины</t>
  </si>
  <si>
    <t>Мероприятие 2. Поощрение граждан, оказывающих содействие в охране общественного порядка</t>
  </si>
  <si>
    <t>0550000020</t>
  </si>
  <si>
    <t>611      612</t>
  </si>
  <si>
    <t xml:space="preserve">Подпрограмма 1 "Культурное наследие Большеулуйского района" </t>
  </si>
  <si>
    <t>.0801</t>
  </si>
  <si>
    <t>1.1</t>
  </si>
  <si>
    <t>.0810000010</t>
  </si>
  <si>
    <t>1.2</t>
  </si>
  <si>
    <t>Субсидия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</si>
  <si>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.0810010110</t>
  </si>
  <si>
    <t>1.3</t>
  </si>
  <si>
    <t>.0810010210</t>
  </si>
  <si>
    <t>1.4</t>
  </si>
  <si>
    <t>.0810010310</t>
  </si>
  <si>
    <t>1.5</t>
  </si>
  <si>
    <t>Средства на повышение размеров оплаты труда основного персонала библиотек и музеев Красноярского края по министерству культуры Красноярского края по министерству культуры Красноярского края в рамках непрограммных расходов отдельных органов исполнительной власти</t>
  </si>
  <si>
    <t>.0810010490</t>
  </si>
  <si>
    <t>2</t>
  </si>
  <si>
    <t xml:space="preserve">Подпрограмма 2 "Искусство и народное творчество Большеулуйского района" </t>
  </si>
  <si>
    <t>2.1</t>
  </si>
  <si>
    <t>.0820000010</t>
  </si>
  <si>
    <t>2.2</t>
  </si>
  <si>
    <t>Обеспечение деятельности (оказание услуг)  (субсидия на иные цели) МБУК "Большеулуйский ЦКС"</t>
  </si>
  <si>
    <t>.0820000020</t>
  </si>
  <si>
    <t>2.3</t>
  </si>
  <si>
    <t>.0820000030</t>
  </si>
  <si>
    <t>2.4</t>
  </si>
  <si>
    <t>Организация и проведение фестивалей народного, эстрадного, патриотического творчества</t>
  </si>
  <si>
    <t>.0820000040</t>
  </si>
  <si>
    <t>2.5</t>
  </si>
  <si>
    <t>Обеспечениефункционирования муниципальных учреждений культуры</t>
  </si>
  <si>
    <t>.0820000050</t>
  </si>
  <si>
    <t>2.6</t>
  </si>
  <si>
    <t>Обеспечение деятельности (оказание услуг) (субсидия на иные цели) МБУК "ЦКС"</t>
  </si>
  <si>
    <t>.0820000060</t>
  </si>
  <si>
    <t>2.7</t>
  </si>
  <si>
    <t>.0820010110</t>
  </si>
  <si>
    <t>2.8</t>
  </si>
  <si>
    <t>.0820010210</t>
  </si>
  <si>
    <t>2.9</t>
  </si>
  <si>
    <t>.0820010310</t>
  </si>
  <si>
    <t>2.10</t>
  </si>
  <si>
    <t>Средства на увеличение размеров оплаты труда работников учреждений культуры, подведомственных муниципальным органам управления в области культуры</t>
  </si>
  <si>
    <t>.0820010490</t>
  </si>
  <si>
    <t>2.11</t>
  </si>
  <si>
    <t>Мероприятие, направленное на поддержку художественных народных ремесел и декоративно-прикладного искусства, за счет краевого бюджета</t>
  </si>
  <si>
    <t>.0820021380</t>
  </si>
  <si>
    <t>2.12</t>
  </si>
  <si>
    <t>Мероприятие, направленное на поддержку художественных народных ремесел и декоративно-прикладного искусства, за счет районного бюджета</t>
  </si>
  <si>
    <t>.08200S1380</t>
  </si>
  <si>
    <t>3</t>
  </si>
  <si>
    <t xml:space="preserve">Подпрограмма 3 "Развитие архивного дела в Большеулуйском районе" </t>
  </si>
  <si>
    <t>.0113</t>
  </si>
  <si>
    <t>3.1</t>
  </si>
  <si>
    <t>.0830000010</t>
  </si>
  <si>
    <t>111, 112, 119, 244, 853</t>
  </si>
  <si>
    <t>3.2</t>
  </si>
  <si>
    <t>.0830010110</t>
  </si>
  <si>
    <t>3.3</t>
  </si>
  <si>
    <t>.0830010210</t>
  </si>
  <si>
    <t>3.4</t>
  </si>
  <si>
    <t>финансовое обеспечение государственных полномочий в области архивного дела переданных органам местного самоуправления Красноярского края</t>
  </si>
  <si>
    <t>.0830075190</t>
  </si>
  <si>
    <t>4</t>
  </si>
  <si>
    <t>Подпрограмма 4 "Обеспечение условий реализации программы и прочие мероприятия"</t>
  </si>
  <si>
    <t>4.1</t>
  </si>
  <si>
    <t>.0703</t>
  </si>
  <si>
    <t>.0840000010</t>
  </si>
  <si>
    <t>4.2</t>
  </si>
  <si>
    <t>.0840000020</t>
  </si>
  <si>
    <t>4.3</t>
  </si>
  <si>
    <t>Проведение районных семинаров, творческих лабораторий, мастер-классов с приглашением иногородних специалистов</t>
  </si>
  <si>
    <t>.0840000030</t>
  </si>
  <si>
    <t>4.4</t>
  </si>
  <si>
    <t>Обеспечение деятельности МКУ "Служба обеспечения"</t>
  </si>
  <si>
    <t>.0804</t>
  </si>
  <si>
    <t>.0840000050</t>
  </si>
  <si>
    <t>4.5</t>
  </si>
  <si>
    <t>Финансовое обеспечение мероприятия на развитие материально-технической базы объектов Большеулуйского муниципального района Красноярского края за счет безвозмездных поступлений от Большеулуйского сельсовета (субсидия на иные цели)</t>
  </si>
  <si>
    <t>.0840000060</t>
  </si>
  <si>
    <t>4.6</t>
  </si>
  <si>
    <t>Региональные выплаты  и выплаты, обеспечивающие  уровень заработной платы работников бюджетной сферы не ниже размера минимальной заработной платы (МРОТ), МБОУ ДО "Детская школа искусств" за счет краевого бюджета</t>
  </si>
  <si>
    <t>.0840010110</t>
  </si>
  <si>
    <t>4.7</t>
  </si>
  <si>
    <t>Региональные выплаты  и выплаты, обеспечивающие  уровень заработной платы работников бюджетной сферы не ниже размера минимальной заработной платы (МРОТ),  за счет краевого бюджета</t>
  </si>
  <si>
    <t>4.8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</si>
  <si>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ДШИ</t>
  </si>
  <si>
    <t>.0840010210</t>
  </si>
  <si>
    <t>4.9</t>
  </si>
  <si>
    <t xml:space="preserve"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</t>
  </si>
  <si>
    <t>4.10</t>
  </si>
  <si>
    <t>Субсидия на реализацию социокультурных проектов муниципальных учреждений культуры и образовательных организаций в области культуры (субсидия на иные цели)</t>
  </si>
  <si>
    <t>.0840074810</t>
  </si>
  <si>
    <t>4.11</t>
  </si>
  <si>
    <t>Обеспечение развития и укрепления материально-технической базы муниципальных домов культуры за счет средств краевого бюджета</t>
  </si>
  <si>
    <t>08400L4670</t>
  </si>
  <si>
    <t>4.12</t>
  </si>
  <si>
    <t>08400L5190</t>
  </si>
  <si>
    <t>08500R5190</t>
  </si>
  <si>
    <t>4.13</t>
  </si>
  <si>
    <t>Реализация социокультурных проектов в области культуры за счет средств местного бюджета</t>
  </si>
  <si>
    <t>08400S4810</t>
  </si>
  <si>
    <t>Мероприятие 4. на финансирование (возмещение) расходов по капитальному ремонту, реконструкции находящейся в муниципальной собственности объектов коммунальной инфраструктуры</t>
  </si>
  <si>
    <t>Мероприятие 5.  мероприятие по приобретению и установке фильтров для очистки воды на водонапорных скважинах поселений района за счет средств пожертвований от АО "АНПЗ ВНК"</t>
  </si>
  <si>
    <r>
      <rPr>
        <b/>
        <sz val="10"/>
        <rFont val="Times New Roman"/>
        <family val="1"/>
        <charset val="204"/>
      </rPr>
      <t>Подпрограмма 2</t>
    </r>
    <r>
      <rPr>
        <sz val="10"/>
        <rFont val="Times New Roman"/>
        <family val="1"/>
        <charset val="204"/>
      </rPr>
      <t xml:space="preserve"> "Обеспечение реализации муниципальной программы и прочие мероприятия"</t>
    </r>
  </si>
  <si>
    <t>Финансовое обеспечение деятельности "МКУ УКС"</t>
  </si>
  <si>
    <t>Муниципальная программа: Управление муниципальными финансами</t>
  </si>
  <si>
    <t>Подпрограмма 1: Создание условий для эффективного и ответственного управления муниципальными финансами, повышения устойчивости бюджетов поселений Большеулуйского района</t>
  </si>
  <si>
    <t>01</t>
  </si>
  <si>
    <t>1810000010                 1810076010</t>
  </si>
  <si>
    <t>Подпрограмма 2: Управление муниципальным долгом Большеулуйского района</t>
  </si>
  <si>
    <t>13</t>
  </si>
  <si>
    <t>1830000980</t>
  </si>
  <si>
    <t>111      112      119      244      853</t>
  </si>
  <si>
    <t>Подпрограмма 4: Обеспечение реализации муниципальной программы и прочие мероприятия</t>
  </si>
  <si>
    <t>06</t>
  </si>
  <si>
    <t>1810000990</t>
  </si>
  <si>
    <t>121      122      129      244      852      853</t>
  </si>
  <si>
    <t>Муниципальная программа «Молодежь Большеулуйского района »</t>
  </si>
  <si>
    <t>96,9</t>
  </si>
  <si>
    <t xml:space="preserve">Подпрограмма 1:
«Вовлечение молодежи Большеулуйского района в социальную практику»
</t>
  </si>
  <si>
    <t>"На радость детям" с.Большой Улуй. Проведение мероприятий, направленных н вовлечение детей и подростков категории ТЖС и с ОВЗ в мероприятия молодежной политики в с.Большой Улуй</t>
  </si>
  <si>
    <t>1010000020</t>
  </si>
  <si>
    <t>3,00</t>
  </si>
  <si>
    <t>Финансовое обеспечение на реализацию муниципальных программ молодежной политики в рамках подпрограммы «Вовлечение молодежи в социальную практику» государственной программы Красноярского края «Молодежь Красноярского края в XXI веке»</t>
  </si>
  <si>
    <t>1010074570</t>
  </si>
  <si>
    <t>1010000040</t>
  </si>
  <si>
    <t>10,00</t>
  </si>
  <si>
    <t>Проведение мероприятий, направленных на вовлечение молодых семей Большеулуйского района в общественную деятельность Фестиваль «Семейный»</t>
  </si>
  <si>
    <t>1010000050</t>
  </si>
  <si>
    <t>5,00</t>
  </si>
  <si>
    <t>1010000070</t>
  </si>
  <si>
    <t>55,00</t>
  </si>
  <si>
    <t xml:space="preserve">Проведение Дня физкультурника </t>
  </si>
  <si>
    <t>1010000080</t>
  </si>
  <si>
    <t>1,00</t>
  </si>
  <si>
    <t>Проведение Дня молодежи</t>
  </si>
  <si>
    <t>Проведение Фестиваля КВН</t>
  </si>
  <si>
    <t>Проведение турнира по Брейн-рингу</t>
  </si>
  <si>
    <t>1010000090</t>
  </si>
  <si>
    <t>20,00</t>
  </si>
  <si>
    <t>1010000100</t>
  </si>
  <si>
    <t>Проведение инфраструктурного проекта Территория2020</t>
  </si>
  <si>
    <t>1010000120</t>
  </si>
  <si>
    <t>15,00</t>
  </si>
  <si>
    <t>1010000130</t>
  </si>
  <si>
    <t>10100010210</t>
  </si>
  <si>
    <t>Реализация субсидии направленной на поддержку деятельности муниципальных молодежных центров</t>
  </si>
  <si>
    <t>1010074560</t>
  </si>
  <si>
    <t>Участие в софинансировании в краевых программах по предоставлению субсидий бюджету муниципального образования из краевого бюджета на деятельность МБУ "Многопрофильный центр Большеулуйского района"</t>
  </si>
  <si>
    <t>35,5</t>
  </si>
  <si>
    <t>Подпрограмма 2: «Патриотическое воспитание молодежи Большеулуйского района»</t>
  </si>
  <si>
    <t xml:space="preserve">Проведение спортивно-патриотического мероприятия 
«За Сибирь!»
</t>
  </si>
  <si>
    <t>8,00</t>
  </si>
  <si>
    <t>Проведение фестиваля-конкурса «Ты нужен России»</t>
  </si>
  <si>
    <r>
      <rPr>
        <b/>
        <sz val="10"/>
        <rFont val="Times New Roman"/>
        <family val="1"/>
        <charset val="204"/>
      </rPr>
      <t xml:space="preserve">Подпрограмма3: «Обеспечение жильем молодых семей в </t>
    </r>
    <r>
      <rPr>
        <b/>
        <sz val="11"/>
        <rFont val="Times New Roman"/>
        <family val="1"/>
        <charset val="204"/>
      </rPr>
      <t>Большеулуйском районе»</t>
    </r>
  </si>
  <si>
    <t>Предоставление социальных выплат молодым семьям на приобретение (строительство жилья)</t>
  </si>
  <si>
    <t>10300L4970</t>
  </si>
  <si>
    <t>1111,5</t>
  </si>
  <si>
    <t>Муниципальная программа "Развитие транспортной системы"</t>
  </si>
  <si>
    <t>1210075080</t>
  </si>
  <si>
    <t>1210075090</t>
  </si>
  <si>
    <r>
      <rPr>
        <b/>
        <sz val="10"/>
        <rFont val="Times New Roman"/>
        <family val="1"/>
        <charset val="204"/>
      </rPr>
      <t>Подпрограмма 2</t>
    </r>
    <r>
      <rPr>
        <sz val="10"/>
        <rFont val="Times New Roman"/>
        <family val="1"/>
        <charset val="204"/>
      </rPr>
      <t xml:space="preserve"> "Развитие транспортного комплекса"</t>
    </r>
  </si>
  <si>
    <t>Подпрограмма "Развитие дошкольного, общего образования детей"</t>
  </si>
  <si>
    <t>Обеспечение предметно-пространственной средой образовательной организации, реализующей программу дошкольного образования</t>
  </si>
  <si>
    <t>0220078400</t>
  </si>
  <si>
    <t>02200S8400</t>
  </si>
  <si>
    <t>Мероприятия связанные со строительством детского сада в рамках подпрограммы «Развитие дошкольного, общего образования детей» муниципальной программы   «Развитие образования Большеулуйского района»</t>
  </si>
  <si>
    <t>0220000020</t>
  </si>
  <si>
    <t>Финансирование обеспечения мероприятий на проведение работ в общеобразовательных учреждениях с целью устранения предписаний надзорных органов</t>
  </si>
  <si>
    <t>02200S5630</t>
  </si>
  <si>
    <t>Мероприятие на организацию отдыха детей и их оздоровление за счет средств краевого бюджета в рамках подпрограммы "Развитие дошкольного, общего образования детей" муниципальной программы "Развитие образования Большеулуйского района"</t>
  </si>
  <si>
    <t>0220076490</t>
  </si>
  <si>
    <t>Подпрограмма "Развитие кадрового потенциала отрасли"</t>
  </si>
  <si>
    <t>Подпрограмма «Господдержка детей сирот, расширение практики применения семейных форм воспитания»</t>
  </si>
  <si>
    <t>Приобретение канцелярских товаров, одежды, обуви учащимся в возрасте до восемнадцати лет, находящихся в социально-опасном положении в ходе проведения районной акции "Помоги пойти учиться" в рамках подпрограммы "Господдержка детей сирот, расширение практики применения семейных форм воспитания" муниципальной программы "Развитие образования Большеулуйского района"</t>
  </si>
  <si>
    <t>Расходы &lt;*&gt; по МП за 2018 год, тыс. руб.</t>
  </si>
  <si>
    <t>об исполнении финансовых ресурсов, предусмотренных программами за 2019 год</t>
  </si>
  <si>
    <t>382,1</t>
  </si>
  <si>
    <t>31,8</t>
  </si>
  <si>
    <t>0550000010</t>
  </si>
  <si>
    <t>70,0</t>
  </si>
  <si>
    <t>101,8</t>
  </si>
  <si>
    <t>64,0</t>
  </si>
  <si>
    <t xml:space="preserve">       Мероприятие 1 Профилактика пожаров, межбюджетные трансферты</t>
  </si>
  <si>
    <t>Приобретение ПТВ для муниц.пожарных постов, агитац.материалов</t>
  </si>
  <si>
    <t xml:space="preserve">0520000020     </t>
  </si>
  <si>
    <t>0520000010</t>
  </si>
  <si>
    <t>1,2</t>
  </si>
  <si>
    <t>198,0</t>
  </si>
  <si>
    <t>199,2</t>
  </si>
  <si>
    <t>094      111</t>
  </si>
  <si>
    <t>0510074130     05100S4130</t>
  </si>
  <si>
    <t>244      244</t>
  </si>
  <si>
    <t>0,0</t>
  </si>
  <si>
    <t>124,6</t>
  </si>
  <si>
    <t>268,7</t>
  </si>
  <si>
    <t>718,3</t>
  </si>
  <si>
    <t>711,2</t>
  </si>
  <si>
    <t>21,2</t>
  </si>
  <si>
    <t>16,0</t>
  </si>
  <si>
    <t>569,0</t>
  </si>
  <si>
    <t>568,6</t>
  </si>
  <si>
    <t>196,9</t>
  </si>
  <si>
    <t>177,0</t>
  </si>
  <si>
    <t>111,2</t>
  </si>
  <si>
    <t>0510010380</t>
  </si>
  <si>
    <t>320,8</t>
  </si>
  <si>
    <t>8,9</t>
  </si>
  <si>
    <t>21,1</t>
  </si>
  <si>
    <t>76,5</t>
  </si>
  <si>
    <t>2248,2</t>
  </si>
  <si>
    <t>2671,5</t>
  </si>
  <si>
    <t>4831,5</t>
  </si>
  <si>
    <t>4715,3</t>
  </si>
  <si>
    <t>97,6</t>
  </si>
  <si>
    <t>3000,0</t>
  </si>
  <si>
    <t>7831,5</t>
  </si>
  <si>
    <t>7715,3</t>
  </si>
  <si>
    <t>98,5</t>
  </si>
  <si>
    <t>171,1</t>
  </si>
  <si>
    <t>20,0</t>
  </si>
  <si>
    <t>3740,2</t>
  </si>
  <si>
    <t>3624,0</t>
  </si>
  <si>
    <t>690,2</t>
  </si>
  <si>
    <t>Финансовое обеспечение мероприятий на устройство плоскостных сооружений в сельской местности за счет средств краевого бюджета в рамках подпрограммы "Развитие массовой физической культуры и спорта" муниципальной программы Большеулуйского района "Развитие физической культуры и спорта в Большеулуйском районе Красноярского края"</t>
  </si>
  <si>
    <t>0910074200</t>
  </si>
  <si>
    <t>09100S4200</t>
  </si>
  <si>
    <t>210,0</t>
  </si>
  <si>
    <t>Организация и проведение творческих мастерских, лабораторий, мастер-классов, выставок, направленных на сохранение, возрождение, развитие народных промыслов в Большеулуйском районе</t>
  </si>
  <si>
    <t>Обеспечение деятельности МБУК "Большеулуйская ЦКС"</t>
  </si>
  <si>
    <t>Обеспечение деятельности (оказание услуг) МБУК "Большеулуйский РДК"</t>
  </si>
  <si>
    <t>.0820000070</t>
  </si>
  <si>
    <t>Обеспечение деятельности (оказание услуг)(субсидия на иные цели) МБУК Большеулуйская ЦКС</t>
  </si>
  <si>
    <t>0801</t>
  </si>
  <si>
    <t>0820000080</t>
  </si>
  <si>
    <t>Финансовое обеспечение мероприятий по проведению районных семинаров, творческих лабораторий, мастер-классов с приглашением иногородних специалистов</t>
  </si>
  <si>
    <t>Финансовое обеспечение мероприятий по проведению независимой оценки качества условий оказания услуг организациями культуры</t>
  </si>
  <si>
    <t>Финансовое обеспечение мероприятий по проведению конкурса на лучшее учреждение культуры Большеулуйского района</t>
  </si>
  <si>
    <t>0840000040</t>
  </si>
  <si>
    <t>Финансовое обеспечение деятельности субсидия на основную деятельность МБУ "Редакция газеты Вестник Большеулуйского района"</t>
  </si>
  <si>
    <t>Финансовое обеспечение мероприятия на комплектование книжных фондов библиотек за счет краевого бюджета</t>
  </si>
  <si>
    <t>0840074880</t>
  </si>
  <si>
    <t>Финансовое обеспечение мероприятий на комплектование книжных фондов библиотек за счет районного бюджета</t>
  </si>
  <si>
    <t>08400S4880</t>
  </si>
  <si>
    <t>Финансовое обеспечение мероприятий по поддержке отрасли культура за счет средств краевого бюджета</t>
  </si>
  <si>
    <t xml:space="preserve">0410075710     </t>
  </si>
  <si>
    <t>0410000040</t>
  </si>
  <si>
    <t>Мероприятие 7. Средства на повышение минимальных размеров окладов, ставок заработной платы работников бюджетной сферы края, которым предоставляется региональная выплата</t>
  </si>
  <si>
    <t>0410010230</t>
  </si>
  <si>
    <t>Мероприятие 6. финансовое обеспечение на приобретение и установку автоматических модульных котельных</t>
  </si>
  <si>
    <t>Мероприятие 8. Региональные выплаты и выплаты, обеспечивающие уровень заработной платы работников бюджетной сферы не ниже минимальной зарплаты</t>
  </si>
  <si>
    <t>0410010210</t>
  </si>
  <si>
    <t>Мероприятие 9. Обеспечение деятельности (оказиние услуг) МБУ "Служба обеспечения"</t>
  </si>
  <si>
    <t>0410000030</t>
  </si>
  <si>
    <t>Мероприятие 10. Средства на повышение с 1 октября 2019 года на 4,3 процента заработной платы работников бюджетной сферы</t>
  </si>
  <si>
    <t>0410010380</t>
  </si>
  <si>
    <t>Субсидия бюджетам муниципальных образований на обустройство и восстановление воинских захоронений</t>
  </si>
  <si>
    <t>0503</t>
  </si>
  <si>
    <t>04100L299F</t>
  </si>
  <si>
    <t>540</t>
  </si>
  <si>
    <t>049D276450</t>
  </si>
  <si>
    <t>Средства на повышение с 1 октября 2019 года на 4,3 процента заработной платы</t>
  </si>
  <si>
    <t>0490010380</t>
  </si>
  <si>
    <t>Подпрограмма 3:    Организация и осуществление муниципального финансового контроля и надзора в финансово-бюджетной сфере Большеулуйского района</t>
  </si>
  <si>
    <t>9483,80</t>
  </si>
  <si>
    <t>9414,5</t>
  </si>
  <si>
    <t>99</t>
  </si>
  <si>
    <t>6124,8</t>
  </si>
  <si>
    <t>6055,5</t>
  </si>
  <si>
    <t>1010000010</t>
  </si>
  <si>
    <t>2,0</t>
  </si>
  <si>
    <t>20</t>
  </si>
  <si>
    <t>1010000060</t>
  </si>
  <si>
    <t>3,9</t>
  </si>
  <si>
    <t>3,3</t>
  </si>
  <si>
    <t>84,6</t>
  </si>
  <si>
    <t>5181,3</t>
  </si>
  <si>
    <t>5120,6</t>
  </si>
  <si>
    <t>98</t>
  </si>
  <si>
    <t>412,7</t>
  </si>
  <si>
    <t>173,4</t>
  </si>
  <si>
    <t>10100S4560</t>
  </si>
  <si>
    <t xml:space="preserve">Организация временного трудоустройства несовершеннолетних граждан в возрасте от 14 до 18 лет в свободное от учебы время </t>
  </si>
  <si>
    <t>1010000110</t>
  </si>
  <si>
    <t>200,0</t>
  </si>
  <si>
    <t>83,0</t>
  </si>
  <si>
    <t>1020000010</t>
  </si>
  <si>
    <t>1020000020</t>
  </si>
  <si>
    <t>5,0</t>
  </si>
  <si>
    <t>Реализация субсидии, направленной на развитие системы патриотического воспитания в рамках деятельности муниципальных молодежных центров</t>
  </si>
  <si>
    <t>1020074540</t>
  </si>
  <si>
    <t>64,9</t>
  </si>
  <si>
    <t>Участие в софинансировании мероприятий на развитие системы патриотического воспитания в рамках деятельности муниципальных молодежных центров</t>
  </si>
  <si>
    <t>10200S4540</t>
  </si>
  <si>
    <t>5,1</t>
  </si>
  <si>
    <t>3276,00</t>
  </si>
  <si>
    <t>1375,3</t>
  </si>
  <si>
    <t>789,2</t>
  </si>
  <si>
    <t>МП " Развитие транспортной системы"</t>
  </si>
  <si>
    <t>Мероприятие 2 обслуживание спутниковой системы ГЛОНАСС</t>
  </si>
  <si>
    <t xml:space="preserve"> Мероприятие 1 субсидии на обустройство пешеходных переходов и нанесение дорожной разметки на автомобильных дорогах общего пользования местного значения</t>
  </si>
  <si>
    <r>
      <rPr>
        <b/>
        <sz val="10"/>
        <rFont val="Times New Roman"/>
        <family val="1"/>
        <charset val="204"/>
      </rPr>
      <t xml:space="preserve">Подпрограмма 3  </t>
    </r>
    <r>
      <rPr>
        <sz val="10"/>
        <rFont val="Times New Roman"/>
        <family val="1"/>
        <charset val="204"/>
      </rPr>
      <t xml:space="preserve">             " повышение безопасности дорожного движения в Большеулуйском районе Красноярского края" на 2019-2022 годы.</t>
    </r>
  </si>
  <si>
    <t>Предоставление субсидий организациям автомобильного пассажирского транспорта района на компенсацию расходов, возникающих в результате небольшой интенсивности пассажиропотоков по муниципальным, пригородным и междугородним (внутрирайонным) маршрутам</t>
  </si>
  <si>
    <t>Мероприятие 2  Капитальный  ремонт  и ремонт автомобильных дорог общего пользования местного значения за счёт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</si>
  <si>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Мероприятие 1 Содержание автомобильных дорог общего пользования местного значения и искусственных сооружений за счет средств дорожного фонда Красноярского края</t>
  </si>
  <si>
    <r>
      <rPr>
        <b/>
        <sz val="10"/>
        <rFont val="Times New Roman"/>
        <family val="1"/>
        <charset val="204"/>
      </rPr>
      <t>Подпрограмма 3</t>
    </r>
    <r>
      <rPr>
        <sz val="10"/>
        <rFont val="Times New Roman"/>
        <family val="1"/>
        <charset val="204"/>
      </rPr>
      <t xml:space="preserve"> Обеспечение реализации муниципальной программы и прочие мероприятия</t>
    </r>
  </si>
  <si>
    <r>
      <rPr>
        <b/>
        <sz val="10"/>
        <rFont val="Times New Roman"/>
        <family val="1"/>
        <charset val="204"/>
      </rPr>
      <t>Подпрограмма 2</t>
    </r>
    <r>
      <rPr>
        <sz val="10"/>
        <rFont val="Times New Roman"/>
        <family val="1"/>
        <charset val="204"/>
      </rPr>
      <t xml:space="preserve"> Формирование и постановка на государсвенный кадастровый учет земельных участков</t>
    </r>
  </si>
  <si>
    <r>
      <t xml:space="preserve">Подпрограмма 1 </t>
    </r>
    <r>
      <rPr>
        <sz val="10"/>
        <rFont val="Times New Roman"/>
        <family val="1"/>
        <charset val="204"/>
      </rPr>
      <t>Инвентаризация объектов недвижимого имущества</t>
    </r>
  </si>
  <si>
    <t>0113</t>
  </si>
  <si>
    <t>1910000010</t>
  </si>
  <si>
    <t xml:space="preserve">1920000010  </t>
  </si>
  <si>
    <t>1930000010  1930000990 1930000020</t>
  </si>
  <si>
    <t xml:space="preserve">244          120,240        240 </t>
  </si>
  <si>
    <t>7,8       3252,5  211,9</t>
  </si>
  <si>
    <t>7,7      3228,7      211,9</t>
  </si>
  <si>
    <t>7,8        3252,5     211,9</t>
  </si>
  <si>
    <t>Обеспечение функционирования муниципальных дошкольных образовательных учреждений (оказание услуг) (субсидия на иные цели)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</si>
  <si>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0220000030</t>
  </si>
  <si>
    <t>Предоставление питания обучающимся в муниципальных  образовательных организациях, реализующих основные общеобразовательные программы за счёт средств родителей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</si>
  <si>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0220000040</t>
  </si>
  <si>
    <t>Организация и осуществление транспортного обслуживания учащихся образовательных организаций</t>
  </si>
  <si>
    <t>0220000060</t>
  </si>
  <si>
    <t>Обеспечение образовательной среды общеобразовательных организаций, реализующих программы начального общего, основного общего, среднего общего образования</t>
  </si>
  <si>
    <t>0220000090</t>
  </si>
  <si>
    <t>Финансовое обеспечение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за счет средств краевого бюджета в рамках подпрограммы «Развитие дошкольного, общего и дополнительного образования детей» муниципальной программы «Развитие образования Большеулуйского района»</t>
  </si>
  <si>
    <t>Финансовое обеспечение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за счет средств районного бюджета в рамках подпрограммы «Развитие дошкольного, общего и дополнительного образования детей» муниципальной программы «Развитие образования Большеулуйского района»</t>
  </si>
  <si>
    <t>Средства на повышение с 1 октября 2019 года размеров оплаты труда водителей автобусов, осуществляющих перевозку обучающихся, в муниципальных учреждениях и работников, относящихся к отдельным должностям (профессиям) работников (рабочих) культуры, в муниципальных образовательных учреждениях,   подпрограммы «Развитие дошкольного, общего образования детей» муниципальной программы «Развитие образования Большеулуйского района»</t>
  </si>
  <si>
    <t>0220010370</t>
  </si>
  <si>
    <t>Предоставление субсидии муниципальному бюджетному  учреждению дополнительного образования "Большеулуйская детско-юношеская спортивная школа" на выполнение муниципального задания</t>
  </si>
  <si>
    <t>0703</t>
  </si>
  <si>
    <t>0220000200</t>
  </si>
  <si>
    <t>Предоставлкения субсидии муниципальному бюджетному  учреждению дополнительного образования "Большеулуйская детско-юношеская спортивная школа" на иные цели</t>
  </si>
  <si>
    <t>Предоставление субсидии муниципальному бюджетному  учреждению дополнительного образования "Большеулуйская детско-юношеская спортивная школа" на выполнение требований федеральных стандартов  спортивной подготовки за счет краевого бюджета, в  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</si>
  <si>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0220026540</t>
  </si>
  <si>
    <t>Предоставление субсидии муниципальному бюджетному  учреждению дополнительного образования "Большеулуйская детско-юношеская спортивная школа" на выполнение требований федеральных стандартов  спортивной подготовки за счет средств районного  бюджета, в  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</si>
  <si>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02200S6540</t>
  </si>
  <si>
    <t>Организация мероприятий по обеспечению туристическим снаряжением для проживания участников в палаточных лагерях</t>
  </si>
  <si>
    <t>0220000160</t>
  </si>
  <si>
    <t>Мероприятие на организацию отдыха детей и их оздоровление за счёт средств краевого бюджета в  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</si>
  <si>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02200S6490</t>
  </si>
  <si>
    <t>Медицинское сопровождение детей во время проведения спортивных соревнований и при доставке в загородные оздоровительные лагеря</t>
  </si>
  <si>
    <t>Проведение конкурсов, фестивалей, соревнований с целью выявления одарённых и талантливых детей Большеулуйского района.   Софинансирование за  участие в краевых  конкурсах по условиям Положений. Оплата за участие высокомотивированных обучающихся в  интенсивных предметных школах.</t>
  </si>
  <si>
    <t>0220000100</t>
  </si>
  <si>
    <t>Проведение муниципального этапа Всероссийской олимпиады школьников. Награждение победителей и призёров муниципального этапа Всероссийской олимпиады. Поощрение педагогов за подготовку победителей и призёров муниципального этапа Всероссийской олимпиады школьников. Оплата педагогам по гражданско-правовым договорам за подготовку участников к муниципальному этапу Всероссийской олимпиады школьников на муниципальных интенсивных предметных школах</t>
  </si>
  <si>
    <t>0220000110</t>
  </si>
  <si>
    <t xml:space="preserve">Проведение ежегодного конкурса летних оздоровительных программ, реализуемых в летних оздоровительных лагерях при образовательных учреждениях </t>
  </si>
  <si>
    <t>0220000120</t>
  </si>
  <si>
    <t>Реализация образовательных программ оздоровления, отдыха, занятости детей и подростков</t>
  </si>
  <si>
    <t>Создание условий для закрепления педагогических кадров в образовательных учреждениях путём обеспечения социальной поддержки педагогов. Оплата аренды жилой площади на территории района специалистам - педагогическим работникам ( молодые специалисты, специалисты приехавшие в район из иных муниципалитетов). Единовременная денежная выплата молодым специалистам-педагогам.</t>
  </si>
  <si>
    <t>Организация деятельности районных методических объединений, методического совета. Обеспечение системы переподготовки и повышения квалификации педагогов через семинары, круглые столы, педагогические чтения и др. Оплата аренды помещений для проведения семинаров, конкурсов, конференций.</t>
  </si>
  <si>
    <t>МП "Развитие образования Большеулуйского района"</t>
  </si>
  <si>
    <t xml:space="preserve">Подпрограмма 1 Повышение качества жизни отдельных категорий граждан в т.ч инвалидов, степени их социальной защищености </t>
  </si>
  <si>
    <t xml:space="preserve">Подпрограмма 2 Повышение уровня, качества и безопасности социального обслуживания населения    </t>
  </si>
  <si>
    <t xml:space="preserve">Подпрограмма 3 Обеспечение реализации муниципальной программы и прочие мероприятия </t>
  </si>
  <si>
    <t>Муниципальная программа: Система социальной защиты населения Администрации Большеулуйского района 2014-2019гг</t>
  </si>
  <si>
    <t>Организация временного трудоустройства несовершеннолетних граждан в возрасте от 14 до 18 лет в свободное от учебы время в рамках подпрограммы "Развитие дошкольного, общего образования детей" муниципальная программа Большеулуйского района "Развитие образования Большеулуйского района"</t>
  </si>
  <si>
    <t>0220000330</t>
  </si>
</sst>
</file>

<file path=xl/styles.xml><?xml version="1.0" encoding="utf-8"?>
<styleSheet xmlns="http://schemas.openxmlformats.org/spreadsheetml/2006/main">
  <numFmts count="8">
    <numFmt numFmtId="43" formatCode="_-* #,##0.00_р_._-;\-* #,##0.00_р_._-;_-* &quot;-&quot;??_р_._-;_-@_-"/>
    <numFmt numFmtId="164" formatCode="0;[Red]0"/>
    <numFmt numFmtId="165" formatCode="0000"/>
    <numFmt numFmtId="166" formatCode="0.0"/>
    <numFmt numFmtId="167" formatCode="?"/>
    <numFmt numFmtId="168" formatCode="0.00;[Red]0.00"/>
    <numFmt numFmtId="169" formatCode="#,##0.0"/>
    <numFmt numFmtId="170" formatCode="0.0%"/>
  </numFmts>
  <fonts count="29">
    <font>
      <sz val="11"/>
      <color theme="1"/>
      <name val="Calibri"/>
      <family val="2"/>
      <scheme val="minor"/>
    </font>
    <font>
      <b/>
      <sz val="18"/>
      <name val="Times New Roman"/>
      <family val="1"/>
      <charset val="204"/>
    </font>
    <font>
      <b/>
      <sz val="18"/>
      <name val="Arial"/>
      <family val="2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name val="Times New Roman"/>
      <family val="1"/>
      <charset val="204"/>
    </font>
    <font>
      <sz val="16"/>
      <color theme="1"/>
      <name val="Calibri"/>
      <family val="2"/>
      <scheme val="minor"/>
    </font>
    <font>
      <b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 Cyr"/>
      <charset val="204"/>
    </font>
    <font>
      <b/>
      <sz val="16"/>
      <name val="Times New Roman"/>
      <family val="1"/>
      <charset val="204"/>
    </font>
    <font>
      <sz val="8"/>
      <name val="Arial Cyr"/>
    </font>
    <font>
      <sz val="8"/>
      <color theme="1"/>
      <name val="Times New Roman"/>
      <family val="1"/>
      <charset val="204"/>
    </font>
    <font>
      <sz val="10"/>
      <name val="Arial Cyr"/>
    </font>
    <font>
      <b/>
      <sz val="10"/>
      <name val="Arial Cy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23" fillId="0" borderId="0" applyFont="0" applyFill="0" applyBorder="0" applyAlignment="0" applyProtection="0"/>
  </cellStyleXfs>
  <cellXfs count="354">
    <xf numFmtId="0" fontId="0" fillId="0" borderId="0" xfId="0"/>
    <xf numFmtId="0" fontId="4" fillId="0" borderId="9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49" fontId="3" fillId="0" borderId="9" xfId="0" applyNumberFormat="1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9" xfId="0" applyFont="1" applyBorder="1" applyAlignment="1">
      <alignment vertical="center" wrapText="1"/>
    </xf>
    <xf numFmtId="49" fontId="3" fillId="0" borderId="9" xfId="0" applyNumberFormat="1" applyFont="1" applyBorder="1" applyAlignment="1">
      <alignment vertical="top"/>
    </xf>
    <xf numFmtId="0" fontId="7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top" wrapText="1"/>
    </xf>
    <xf numFmtId="0" fontId="3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/>
    </xf>
    <xf numFmtId="0" fontId="4" fillId="0" borderId="9" xfId="0" applyFont="1" applyBorder="1" applyAlignment="1">
      <alignment wrapText="1"/>
    </xf>
    <xf numFmtId="49" fontId="3" fillId="0" borderId="9" xfId="0" applyNumberFormat="1" applyFont="1" applyBorder="1" applyAlignment="1">
      <alignment horizontal="left" vertical="top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top"/>
    </xf>
    <xf numFmtId="0" fontId="3" fillId="0" borderId="9" xfId="0" applyFont="1" applyBorder="1" applyAlignment="1">
      <alignment horizontal="center"/>
    </xf>
    <xf numFmtId="164" fontId="3" fillId="0" borderId="9" xfId="0" applyNumberFormat="1" applyFont="1" applyBorder="1" applyAlignment="1">
      <alignment horizontal="center" wrapText="1"/>
    </xf>
    <xf numFmtId="49" fontId="4" fillId="0" borderId="2" xfId="0" applyNumberFormat="1" applyFont="1" applyBorder="1" applyAlignment="1">
      <alignment horizontal="center" wrapText="1"/>
    </xf>
    <xf numFmtId="49" fontId="4" fillId="0" borderId="9" xfId="0" applyNumberFormat="1" applyFont="1" applyBorder="1" applyAlignment="1">
      <alignment horizontal="center" wrapText="1"/>
    </xf>
    <xf numFmtId="0" fontId="0" fillId="0" borderId="9" xfId="0" applyBorder="1"/>
    <xf numFmtId="0" fontId="3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49" fontId="3" fillId="0" borderId="9" xfId="0" applyNumberFormat="1" applyFont="1" applyBorder="1" applyAlignment="1">
      <alignment horizontal="center" vertical="justify" wrapText="1"/>
    </xf>
    <xf numFmtId="0" fontId="3" fillId="0" borderId="9" xfId="0" applyFont="1" applyBorder="1" applyAlignment="1">
      <alignment horizontal="center" vertical="justify" wrapText="1"/>
    </xf>
    <xf numFmtId="0" fontId="7" fillId="0" borderId="9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wrapText="1"/>
    </xf>
    <xf numFmtId="0" fontId="3" fillId="0" borderId="9" xfId="0" applyNumberFormat="1" applyFont="1" applyBorder="1" applyAlignment="1">
      <alignment horizontal="center" wrapText="1"/>
    </xf>
    <xf numFmtId="165" fontId="3" fillId="0" borderId="9" xfId="0" applyNumberFormat="1" applyFont="1" applyBorder="1" applyAlignment="1">
      <alignment horizontal="center" wrapText="1"/>
    </xf>
    <xf numFmtId="166" fontId="3" fillId="0" borderId="9" xfId="0" applyNumberFormat="1" applyFont="1" applyBorder="1" applyAlignment="1">
      <alignment horizontal="center" wrapText="1"/>
    </xf>
    <xf numFmtId="0" fontId="0" fillId="0" borderId="9" xfId="0" applyBorder="1" applyAlignment="1">
      <alignment vertical="center"/>
    </xf>
    <xf numFmtId="49" fontId="3" fillId="0" borderId="9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49" fontId="3" fillId="0" borderId="9" xfId="0" applyNumberFormat="1" applyFont="1" applyBorder="1" applyAlignment="1" applyProtection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3" fillId="0" borderId="9" xfId="0" applyFont="1" applyBorder="1" applyAlignment="1">
      <alignment wrapText="1"/>
    </xf>
    <xf numFmtId="0" fontId="0" fillId="0" borderId="12" xfId="0" applyBorder="1" applyAlignment="1">
      <alignment vertical="top" wrapText="1"/>
    </xf>
    <xf numFmtId="9" fontId="3" fillId="0" borderId="9" xfId="0" applyNumberFormat="1" applyFont="1" applyBorder="1" applyAlignment="1">
      <alignment horizontal="center" vertical="center" wrapText="1"/>
    </xf>
    <xf numFmtId="166" fontId="7" fillId="0" borderId="9" xfId="0" applyNumberFormat="1" applyFont="1" applyBorder="1" applyAlignment="1">
      <alignment horizontal="center" vertical="center" wrapText="1"/>
    </xf>
    <xf numFmtId="9" fontId="7" fillId="0" borderId="9" xfId="0" applyNumberFormat="1" applyFont="1" applyBorder="1" applyAlignment="1">
      <alignment horizontal="center" vertical="center" wrapText="1"/>
    </xf>
    <xf numFmtId="166" fontId="3" fillId="0" borderId="9" xfId="0" applyNumberFormat="1" applyFont="1" applyBorder="1" applyAlignment="1">
      <alignment horizontal="center" vertical="center" wrapText="1"/>
    </xf>
    <xf numFmtId="1" fontId="3" fillId="0" borderId="9" xfId="0" applyNumberFormat="1" applyFont="1" applyBorder="1" applyAlignment="1">
      <alignment horizontal="center" vertical="center" wrapText="1"/>
    </xf>
    <xf numFmtId="10" fontId="3" fillId="0" borderId="9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vertical="top" wrapText="1"/>
    </xf>
    <xf numFmtId="0" fontId="11" fillId="0" borderId="9" xfId="0" applyFont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168" fontId="3" fillId="0" borderId="9" xfId="0" applyNumberFormat="1" applyFont="1" applyBorder="1" applyAlignment="1">
      <alignment horizontal="center" vertical="center" wrapText="1"/>
    </xf>
    <xf numFmtId="166" fontId="7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66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166" fontId="4" fillId="0" borderId="9" xfId="0" applyNumberFormat="1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left" wrapText="1"/>
    </xf>
    <xf numFmtId="49" fontId="3" fillId="0" borderId="9" xfId="0" applyNumberFormat="1" applyFont="1" applyBorder="1" applyAlignment="1">
      <alignment horizontal="left" wrapText="1"/>
    </xf>
    <xf numFmtId="166" fontId="8" fillId="0" borderId="9" xfId="0" applyNumberFormat="1" applyFont="1" applyFill="1" applyBorder="1" applyAlignment="1">
      <alignment horizontal="center" vertical="center"/>
    </xf>
    <xf numFmtId="166" fontId="8" fillId="0" borderId="0" xfId="0" applyNumberFormat="1" applyFont="1" applyFill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vertical="top" wrapText="1"/>
    </xf>
    <xf numFmtId="0" fontId="3" fillId="0" borderId="9" xfId="0" applyFont="1" applyFill="1" applyBorder="1" applyAlignment="1">
      <alignment wrapText="1"/>
    </xf>
    <xf numFmtId="0" fontId="3" fillId="0" borderId="9" xfId="0" applyFont="1" applyFill="1" applyBorder="1" applyAlignment="1">
      <alignment horizontal="center" wrapText="1"/>
    </xf>
    <xf numFmtId="49" fontId="3" fillId="0" borderId="9" xfId="0" applyNumberFormat="1" applyFont="1" applyFill="1" applyBorder="1" applyAlignment="1">
      <alignment horizontal="center" wrapText="1"/>
    </xf>
    <xf numFmtId="49" fontId="3" fillId="0" borderId="9" xfId="0" applyNumberFormat="1" applyFont="1" applyFill="1" applyBorder="1" applyAlignment="1">
      <alignment wrapText="1"/>
    </xf>
    <xf numFmtId="0" fontId="3" fillId="0" borderId="0" xfId="0" applyFont="1" applyFill="1" applyAlignment="1">
      <alignment vertical="top" wrapText="1"/>
    </xf>
    <xf numFmtId="49" fontId="3" fillId="0" borderId="9" xfId="0" applyNumberFormat="1" applyFont="1" applyBorder="1" applyAlignment="1">
      <alignment wrapText="1"/>
    </xf>
    <xf numFmtId="49" fontId="4" fillId="0" borderId="4" xfId="0" applyNumberFormat="1" applyFont="1" applyBorder="1" applyAlignment="1">
      <alignment wrapText="1"/>
    </xf>
    <xf numFmtId="169" fontId="3" fillId="0" borderId="9" xfId="0" applyNumberFormat="1" applyFont="1" applyFill="1" applyBorder="1" applyAlignment="1">
      <alignment horizontal="center" vertical="center" wrapText="1"/>
    </xf>
    <xf numFmtId="4" fontId="3" fillId="0" borderId="9" xfId="0" applyNumberFormat="1" applyFont="1" applyBorder="1" applyAlignment="1">
      <alignment horizontal="center" vertical="center" wrapText="1"/>
    </xf>
    <xf numFmtId="3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wrapText="1"/>
    </xf>
    <xf numFmtId="164" fontId="7" fillId="0" borderId="9" xfId="0" applyNumberFormat="1" applyFont="1" applyBorder="1" applyAlignment="1">
      <alignment horizontal="center" wrapText="1"/>
    </xf>
    <xf numFmtId="49" fontId="21" fillId="0" borderId="9" xfId="0" applyNumberFormat="1" applyFont="1" applyBorder="1" applyAlignment="1">
      <alignment horizontal="center" wrapText="1"/>
    </xf>
    <xf numFmtId="0" fontId="3" fillId="0" borderId="2" xfId="0" applyFont="1" applyBorder="1" applyAlignment="1">
      <alignment wrapText="1"/>
    </xf>
    <xf numFmtId="0" fontId="3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2" fontId="4" fillId="0" borderId="9" xfId="0" applyNumberFormat="1" applyFont="1" applyBorder="1" applyAlignment="1">
      <alignment horizontal="center" wrapText="1"/>
    </xf>
    <xf numFmtId="0" fontId="15" fillId="0" borderId="9" xfId="0" applyFont="1" applyBorder="1"/>
    <xf numFmtId="0" fontId="14" fillId="0" borderId="9" xfId="0" applyFont="1" applyBorder="1"/>
    <xf numFmtId="49" fontId="3" fillId="0" borderId="9" xfId="0" applyNumberFormat="1" applyFont="1" applyBorder="1" applyAlignment="1"/>
    <xf numFmtId="0" fontId="3" fillId="0" borderId="2" xfId="0" applyFont="1" applyBorder="1" applyAlignment="1"/>
    <xf numFmtId="0" fontId="7" fillId="0" borderId="9" xfId="0" applyFont="1" applyBorder="1" applyAlignment="1">
      <alignment horizontal="center"/>
    </xf>
    <xf numFmtId="0" fontId="14" fillId="0" borderId="9" xfId="0" applyFont="1" applyBorder="1" applyAlignment="1">
      <alignment vertical="center"/>
    </xf>
    <xf numFmtId="2" fontId="3" fillId="0" borderId="9" xfId="0" applyNumberFormat="1" applyFont="1" applyBorder="1" applyAlignment="1">
      <alignment horizontal="center" wrapText="1"/>
    </xf>
    <xf numFmtId="0" fontId="14" fillId="0" borderId="9" xfId="0" applyFont="1" applyFill="1" applyBorder="1"/>
    <xf numFmtId="166" fontId="3" fillId="0" borderId="9" xfId="0" applyNumberFormat="1" applyFont="1" applyFill="1" applyBorder="1" applyAlignment="1">
      <alignment horizontal="center" wrapText="1"/>
    </xf>
    <xf numFmtId="0" fontId="0" fillId="0" borderId="0" xfId="0" applyFill="1"/>
    <xf numFmtId="0" fontId="3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wrapText="1"/>
    </xf>
    <xf numFmtId="49" fontId="19" fillId="3" borderId="9" xfId="0" applyNumberFormat="1" applyFont="1" applyFill="1" applyBorder="1" applyAlignment="1" applyProtection="1">
      <alignment horizontal="center" vertical="center" wrapText="1"/>
    </xf>
    <xf numFmtId="2" fontId="6" fillId="3" borderId="9" xfId="0" applyNumberFormat="1" applyFont="1" applyFill="1" applyBorder="1" applyAlignment="1">
      <alignment vertical="top" wrapText="1"/>
    </xf>
    <xf numFmtId="2" fontId="6" fillId="3" borderId="9" xfId="0" applyNumberFormat="1" applyFont="1" applyFill="1" applyBorder="1" applyAlignment="1">
      <alignment horizontal="center" vertical="top" wrapText="1"/>
    </xf>
    <xf numFmtId="2" fontId="19" fillId="3" borderId="9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wrapText="1"/>
    </xf>
    <xf numFmtId="49" fontId="19" fillId="4" borderId="9" xfId="0" applyNumberFormat="1" applyFont="1" applyFill="1" applyBorder="1" applyAlignment="1" applyProtection="1">
      <alignment horizontal="center" vertical="center" wrapText="1"/>
    </xf>
    <xf numFmtId="2" fontId="6" fillId="4" borderId="9" xfId="0" applyNumberFormat="1" applyFont="1" applyFill="1" applyBorder="1" applyAlignment="1">
      <alignment horizontal="center" vertical="top" wrapText="1"/>
    </xf>
    <xf numFmtId="0" fontId="6" fillId="4" borderId="9" xfId="0" applyNumberFormat="1" applyFont="1" applyFill="1" applyBorder="1" applyAlignment="1">
      <alignment horizontal="center" vertical="top" wrapText="1"/>
    </xf>
    <xf numFmtId="2" fontId="19" fillId="4" borderId="9" xfId="0" applyNumberFormat="1" applyFont="1" applyFill="1" applyBorder="1" applyAlignment="1">
      <alignment horizontal="center" vertical="top" wrapText="1"/>
    </xf>
    <xf numFmtId="2" fontId="6" fillId="4" borderId="9" xfId="0" applyNumberFormat="1" applyFont="1" applyFill="1" applyBorder="1" applyAlignment="1">
      <alignment vertical="top" wrapText="1"/>
    </xf>
    <xf numFmtId="2" fontId="19" fillId="4" borderId="9" xfId="0" applyNumberFormat="1" applyFont="1" applyFill="1" applyBorder="1" applyAlignment="1">
      <alignment vertical="top" wrapText="1"/>
    </xf>
    <xf numFmtId="0" fontId="6" fillId="0" borderId="9" xfId="0" applyNumberFormat="1" applyFont="1" applyBorder="1" applyAlignment="1">
      <alignment horizontal="center" vertical="top" wrapText="1"/>
    </xf>
    <xf numFmtId="2" fontId="6" fillId="0" borderId="9" xfId="0" applyNumberFormat="1" applyFont="1" applyBorder="1" applyAlignment="1">
      <alignment horizontal="center" vertical="top" wrapText="1"/>
    </xf>
    <xf numFmtId="2" fontId="6" fillId="0" borderId="9" xfId="0" applyNumberFormat="1" applyFont="1" applyBorder="1" applyAlignment="1">
      <alignment vertical="top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vertical="top" wrapText="1"/>
    </xf>
    <xf numFmtId="2" fontId="6" fillId="0" borderId="2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vertical="top" wrapText="1"/>
    </xf>
    <xf numFmtId="0" fontId="19" fillId="4" borderId="12" xfId="0" applyNumberFormat="1" applyFont="1" applyFill="1" applyBorder="1" applyAlignment="1">
      <alignment vertical="top" wrapText="1"/>
    </xf>
    <xf numFmtId="2" fontId="6" fillId="4" borderId="2" xfId="0" applyNumberFormat="1" applyFont="1" applyFill="1" applyBorder="1" applyAlignment="1">
      <alignment horizontal="center" vertical="top" wrapText="1"/>
    </xf>
    <xf numFmtId="0" fontId="6" fillId="4" borderId="12" xfId="0" applyNumberFormat="1" applyFont="1" applyFill="1" applyBorder="1" applyAlignment="1">
      <alignment horizontal="center" vertical="top" wrapText="1"/>
    </xf>
    <xf numFmtId="2" fontId="6" fillId="4" borderId="12" xfId="0" applyNumberFormat="1" applyFont="1" applyFill="1" applyBorder="1" applyAlignment="1">
      <alignment horizontal="center" vertical="top" wrapText="1"/>
    </xf>
    <xf numFmtId="49" fontId="6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top" wrapText="1"/>
    </xf>
    <xf numFmtId="0" fontId="6" fillId="0" borderId="9" xfId="0" applyFont="1" applyBorder="1" applyAlignment="1">
      <alignment vertical="top" wrapText="1"/>
    </xf>
    <xf numFmtId="2" fontId="6" fillId="5" borderId="9" xfId="0" applyNumberFormat="1" applyFont="1" applyFill="1" applyBorder="1" applyAlignment="1">
      <alignment vertical="top" wrapText="1"/>
    </xf>
    <xf numFmtId="0" fontId="6" fillId="0" borderId="9" xfId="0" applyNumberFormat="1" applyFont="1" applyBorder="1" applyAlignment="1">
      <alignment vertical="top" wrapText="1"/>
    </xf>
    <xf numFmtId="49" fontId="6" fillId="0" borderId="9" xfId="0" applyNumberFormat="1" applyFont="1" applyBorder="1" applyAlignment="1">
      <alignment vertical="center" wrapText="1"/>
    </xf>
    <xf numFmtId="49" fontId="6" fillId="0" borderId="12" xfId="0" applyNumberFormat="1" applyFont="1" applyBorder="1" applyAlignment="1">
      <alignment vertical="center" wrapText="1"/>
    </xf>
    <xf numFmtId="0" fontId="6" fillId="0" borderId="0" xfId="0" applyFont="1" applyAlignment="1">
      <alignment vertical="top" wrapText="1"/>
    </xf>
    <xf numFmtId="49" fontId="6" fillId="6" borderId="9" xfId="0" applyNumberFormat="1" applyFont="1" applyFill="1" applyBorder="1" applyAlignment="1">
      <alignment horizontal="center" vertical="center" wrapText="1"/>
    </xf>
    <xf numFmtId="0" fontId="19" fillId="6" borderId="9" xfId="0" applyFont="1" applyFill="1" applyBorder="1" applyAlignment="1">
      <alignment vertical="top" wrapText="1"/>
    </xf>
    <xf numFmtId="2" fontId="19" fillId="6" borderId="9" xfId="0" applyNumberFormat="1" applyFont="1" applyFill="1" applyBorder="1" applyAlignment="1">
      <alignment horizontal="center" vertical="top" wrapText="1"/>
    </xf>
    <xf numFmtId="0" fontId="19" fillId="6" borderId="9" xfId="0" applyNumberFormat="1" applyFont="1" applyFill="1" applyBorder="1" applyAlignment="1">
      <alignment horizontal="center" vertical="top" wrapText="1"/>
    </xf>
    <xf numFmtId="2" fontId="6" fillId="6" borderId="9" xfId="0" applyNumberFormat="1" applyFont="1" applyFill="1" applyBorder="1" applyAlignment="1">
      <alignment horizontal="center" vertical="top" wrapText="1"/>
    </xf>
    <xf numFmtId="0" fontId="6" fillId="6" borderId="9" xfId="0" applyNumberFormat="1" applyFont="1" applyFill="1" applyBorder="1" applyAlignment="1">
      <alignment horizontal="center" vertical="top" wrapText="1"/>
    </xf>
    <xf numFmtId="2" fontId="19" fillId="6" borderId="9" xfId="0" applyNumberFormat="1" applyFont="1" applyFill="1" applyBorder="1" applyAlignment="1">
      <alignment vertical="top" wrapText="1"/>
    </xf>
    <xf numFmtId="2" fontId="6" fillId="0" borderId="9" xfId="0" applyNumberFormat="1" applyFont="1" applyFill="1" applyBorder="1" applyAlignment="1">
      <alignment horizontal="center" vertical="top" wrapText="1"/>
    </xf>
    <xf numFmtId="0" fontId="6" fillId="0" borderId="9" xfId="0" applyNumberFormat="1" applyFont="1" applyFill="1" applyBorder="1" applyAlignment="1">
      <alignment horizontal="center" vertical="top" wrapText="1"/>
    </xf>
    <xf numFmtId="2" fontId="6" fillId="0" borderId="9" xfId="0" applyNumberFormat="1" applyFont="1" applyFill="1" applyBorder="1" applyAlignment="1">
      <alignment vertical="top" wrapText="1"/>
    </xf>
    <xf numFmtId="0" fontId="3" fillId="0" borderId="9" xfId="0" applyNumberFormat="1" applyFont="1" applyBorder="1" applyAlignment="1">
      <alignment horizontal="center" vertical="top" wrapText="1"/>
    </xf>
    <xf numFmtId="2" fontId="3" fillId="0" borderId="9" xfId="0" applyNumberFormat="1" applyFont="1" applyBorder="1" applyAlignment="1">
      <alignment horizontal="center" vertical="top" wrapText="1"/>
    </xf>
    <xf numFmtId="2" fontId="3" fillId="0" borderId="9" xfId="0" applyNumberFormat="1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2" fontId="3" fillId="0" borderId="2" xfId="0" applyNumberFormat="1" applyFont="1" applyBorder="1" applyAlignment="1">
      <alignment horizontal="center" vertical="top" wrapText="1"/>
    </xf>
    <xf numFmtId="0" fontId="3" fillId="0" borderId="12" xfId="0" applyNumberFormat="1" applyFont="1" applyBorder="1" applyAlignment="1">
      <alignment horizontal="center" vertical="top" wrapText="1"/>
    </xf>
    <xf numFmtId="2" fontId="3" fillId="0" borderId="12" xfId="0" applyNumberFormat="1" applyFont="1" applyBorder="1" applyAlignment="1">
      <alignment horizontal="center" vertical="top" wrapText="1"/>
    </xf>
    <xf numFmtId="0" fontId="3" fillId="0" borderId="12" xfId="0" applyNumberFormat="1" applyFont="1" applyBorder="1" applyAlignment="1">
      <alignment vertical="top" wrapText="1"/>
    </xf>
    <xf numFmtId="2" fontId="3" fillId="5" borderId="9" xfId="0" applyNumberFormat="1" applyFont="1" applyFill="1" applyBorder="1" applyAlignment="1">
      <alignment vertical="top" wrapText="1"/>
    </xf>
    <xf numFmtId="0" fontId="3" fillId="0" borderId="9" xfId="0" applyNumberFormat="1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2" fontId="3" fillId="0" borderId="9" xfId="0" applyNumberFormat="1" applyFont="1" applyFill="1" applyBorder="1" applyAlignment="1">
      <alignment horizontal="center" vertical="top" wrapText="1"/>
    </xf>
    <xf numFmtId="0" fontId="3" fillId="0" borderId="9" xfId="0" applyNumberFormat="1" applyFont="1" applyFill="1" applyBorder="1" applyAlignment="1">
      <alignment horizontal="center" vertical="top" wrapText="1"/>
    </xf>
    <xf numFmtId="2" fontId="3" fillId="0" borderId="9" xfId="0" applyNumberFormat="1" applyFont="1" applyFill="1" applyBorder="1" applyAlignment="1">
      <alignment vertical="top" wrapText="1"/>
    </xf>
    <xf numFmtId="49" fontId="7" fillId="0" borderId="9" xfId="0" applyNumberFormat="1" applyFont="1" applyFill="1" applyBorder="1" applyAlignment="1" applyProtection="1">
      <alignment horizontal="center" vertical="center" wrapText="1"/>
    </xf>
    <xf numFmtId="2" fontId="7" fillId="0" borderId="9" xfId="0" applyNumberFormat="1" applyFont="1" applyFill="1" applyBorder="1" applyAlignment="1">
      <alignment horizontal="center" vertical="top" wrapText="1"/>
    </xf>
    <xf numFmtId="2" fontId="7" fillId="0" borderId="9" xfId="0" applyNumberFormat="1" applyFont="1" applyFill="1" applyBorder="1" applyAlignment="1">
      <alignment vertical="top" wrapText="1"/>
    </xf>
    <xf numFmtId="0" fontId="7" fillId="0" borderId="12" xfId="0" applyNumberFormat="1" applyFont="1" applyFill="1" applyBorder="1" applyAlignment="1">
      <alignment vertical="top" wrapText="1"/>
    </xf>
    <xf numFmtId="2" fontId="3" fillId="0" borderId="2" xfId="0" applyNumberFormat="1" applyFont="1" applyFill="1" applyBorder="1" applyAlignment="1">
      <alignment horizontal="center" vertical="top" wrapText="1"/>
    </xf>
    <xf numFmtId="0" fontId="3" fillId="0" borderId="12" xfId="0" applyNumberFormat="1" applyFont="1" applyFill="1" applyBorder="1" applyAlignment="1">
      <alignment horizontal="center" vertical="top" wrapText="1"/>
    </xf>
    <xf numFmtId="2" fontId="3" fillId="0" borderId="12" xfId="0" applyNumberFormat="1" applyFont="1" applyFill="1" applyBorder="1" applyAlignment="1">
      <alignment horizontal="center" vertical="top" wrapText="1"/>
    </xf>
    <xf numFmtId="0" fontId="7" fillId="0" borderId="9" xfId="0" applyFont="1" applyFill="1" applyBorder="1" applyAlignment="1">
      <alignment vertical="top" wrapText="1"/>
    </xf>
    <xf numFmtId="0" fontId="7" fillId="0" borderId="9" xfId="0" applyNumberFormat="1" applyFont="1" applyFill="1" applyBorder="1" applyAlignment="1">
      <alignment horizontal="center" vertical="top" wrapText="1"/>
    </xf>
    <xf numFmtId="0" fontId="0" fillId="2" borderId="0" xfId="0" applyFill="1"/>
    <xf numFmtId="170" fontId="3" fillId="0" borderId="9" xfId="0" applyNumberFormat="1" applyFont="1" applyBorder="1" applyAlignment="1">
      <alignment horizontal="center" vertical="center" wrapText="1"/>
    </xf>
    <xf numFmtId="2" fontId="3" fillId="0" borderId="9" xfId="0" applyNumberFormat="1" applyFont="1" applyBorder="1" applyAlignment="1">
      <alignment wrapText="1"/>
    </xf>
    <xf numFmtId="166" fontId="3" fillId="0" borderId="9" xfId="0" applyNumberFormat="1" applyFont="1" applyBorder="1" applyAlignment="1">
      <alignment wrapText="1"/>
    </xf>
    <xf numFmtId="166" fontId="4" fillId="0" borderId="9" xfId="0" applyNumberFormat="1" applyFont="1" applyBorder="1" applyAlignment="1">
      <alignment wrapText="1"/>
    </xf>
    <xf numFmtId="49" fontId="4" fillId="0" borderId="9" xfId="0" applyNumberFormat="1" applyFont="1" applyBorder="1" applyAlignment="1">
      <alignment wrapText="1"/>
    </xf>
    <xf numFmtId="4" fontId="3" fillId="7" borderId="9" xfId="0" applyNumberFormat="1" applyFont="1" applyFill="1" applyBorder="1" applyAlignment="1">
      <alignment wrapText="1"/>
    </xf>
    <xf numFmtId="0" fontId="3" fillId="7" borderId="9" xfId="0" applyFont="1" applyFill="1" applyBorder="1" applyAlignment="1">
      <alignment wrapText="1"/>
    </xf>
    <xf numFmtId="169" fontId="3" fillId="7" borderId="9" xfId="0" applyNumberFormat="1" applyFont="1" applyFill="1" applyBorder="1" applyAlignment="1">
      <alignment horizontal="right" vertical="center" wrapText="1"/>
    </xf>
    <xf numFmtId="49" fontId="3" fillId="7" borderId="9" xfId="0" applyNumberFormat="1" applyFont="1" applyFill="1" applyBorder="1" applyAlignment="1" applyProtection="1">
      <alignment horizontal="center" vertical="center" wrapText="1"/>
    </xf>
    <xf numFmtId="43" fontId="3" fillId="7" borderId="9" xfId="1" applyFont="1" applyFill="1" applyBorder="1" applyAlignment="1" applyProtection="1">
      <alignment horizontal="right" vertical="center" wrapText="1"/>
    </xf>
    <xf numFmtId="2" fontId="3" fillId="7" borderId="9" xfId="0" applyNumberFormat="1" applyFont="1" applyFill="1" applyBorder="1" applyAlignment="1" applyProtection="1">
      <alignment horizontal="center" vertical="center" wrapText="1"/>
    </xf>
    <xf numFmtId="43" fontId="3" fillId="7" borderId="9" xfId="1" applyFont="1" applyFill="1" applyBorder="1" applyAlignment="1" applyProtection="1">
      <alignment horizontal="center" vertical="center" wrapText="1"/>
    </xf>
    <xf numFmtId="0" fontId="7" fillId="0" borderId="2" xfId="0" applyFont="1" applyBorder="1" applyAlignment="1">
      <alignment horizontal="center" vertical="top" wrapText="1"/>
    </xf>
    <xf numFmtId="2" fontId="3" fillId="0" borderId="2" xfId="0" applyNumberFormat="1" applyFont="1" applyBorder="1" applyAlignment="1">
      <alignment horizontal="center" vertical="top" wrapText="1"/>
    </xf>
    <xf numFmtId="2" fontId="3" fillId="0" borderId="12" xfId="0" applyNumberFormat="1" applyFont="1" applyBorder="1" applyAlignment="1">
      <alignment horizontal="center" vertical="top" wrapText="1"/>
    </xf>
    <xf numFmtId="0" fontId="3" fillId="0" borderId="2" xfId="0" applyNumberFormat="1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top" wrapText="1"/>
    </xf>
    <xf numFmtId="2" fontId="3" fillId="0" borderId="2" xfId="0" applyNumberFormat="1" applyFont="1" applyBorder="1" applyAlignment="1">
      <alignment vertical="top" wrapText="1"/>
    </xf>
    <xf numFmtId="49" fontId="3" fillId="0" borderId="2" xfId="0" applyNumberFormat="1" applyFont="1" applyBorder="1" applyAlignment="1">
      <alignment horizontal="center" vertical="top" wrapText="1"/>
    </xf>
    <xf numFmtId="2" fontId="3" fillId="0" borderId="2" xfId="0" applyNumberFormat="1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center" vertical="center" wrapText="1"/>
    </xf>
    <xf numFmtId="49" fontId="6" fillId="0" borderId="9" xfId="0" applyNumberFormat="1" applyFont="1" applyBorder="1" applyAlignment="1" applyProtection="1">
      <alignment horizontal="left" vertical="center" wrapText="1"/>
    </xf>
    <xf numFmtId="49" fontId="6" fillId="0" borderId="9" xfId="0" applyNumberFormat="1" applyFont="1" applyBorder="1" applyAlignment="1" applyProtection="1">
      <alignment horizontal="center" vertical="center" wrapText="1"/>
    </xf>
    <xf numFmtId="167" fontId="6" fillId="0" borderId="9" xfId="0" applyNumberFormat="1" applyFont="1" applyBorder="1" applyAlignment="1" applyProtection="1">
      <alignment horizontal="left" vertical="center" wrapText="1"/>
    </xf>
    <xf numFmtId="0" fontId="4" fillId="7" borderId="9" xfId="0" applyFont="1" applyFill="1" applyBorder="1" applyAlignment="1">
      <alignment vertical="center" wrapText="1"/>
    </xf>
    <xf numFmtId="49" fontId="6" fillId="7" borderId="9" xfId="0" applyNumberFormat="1" applyFont="1" applyFill="1" applyBorder="1" applyAlignment="1" applyProtection="1">
      <alignment horizontal="left" vertical="center" wrapText="1"/>
    </xf>
    <xf numFmtId="49" fontId="6" fillId="7" borderId="9" xfId="0" applyNumberFormat="1" applyFont="1" applyFill="1" applyBorder="1" applyAlignment="1" applyProtection="1">
      <alignment horizontal="center" vertical="center" wrapText="1"/>
    </xf>
    <xf numFmtId="49" fontId="7" fillId="0" borderId="9" xfId="0" applyNumberFormat="1" applyFont="1" applyBorder="1" applyAlignment="1" applyProtection="1">
      <alignment horizontal="left" vertical="center" wrapText="1"/>
    </xf>
    <xf numFmtId="49" fontId="7" fillId="7" borderId="9" xfId="0" applyNumberFormat="1" applyFont="1" applyFill="1" applyBorder="1" applyAlignment="1" applyProtection="1">
      <alignment horizontal="center" vertical="center" wrapText="1"/>
    </xf>
    <xf numFmtId="49" fontId="7" fillId="0" borderId="9" xfId="0" applyNumberFormat="1" applyFont="1" applyBorder="1" applyAlignment="1" applyProtection="1">
      <alignment horizontal="center" vertical="center" wrapText="1"/>
    </xf>
    <xf numFmtId="0" fontId="7" fillId="0" borderId="9" xfId="0" applyFont="1" applyBorder="1" applyAlignment="1">
      <alignment wrapText="1"/>
    </xf>
    <xf numFmtId="49" fontId="19" fillId="7" borderId="9" xfId="0" applyNumberFormat="1" applyFont="1" applyFill="1" applyBorder="1" applyAlignment="1" applyProtection="1">
      <alignment horizontal="left" vertical="center" wrapText="1"/>
    </xf>
    <xf numFmtId="49" fontId="19" fillId="7" borderId="9" xfId="0" applyNumberFormat="1" applyFont="1" applyFill="1" applyBorder="1" applyAlignment="1" applyProtection="1">
      <alignment horizontal="center" vertical="center" wrapText="1"/>
    </xf>
    <xf numFmtId="0" fontId="7" fillId="7" borderId="9" xfId="0" applyFont="1" applyFill="1" applyBorder="1" applyAlignment="1">
      <alignment wrapText="1"/>
    </xf>
    <xf numFmtId="167" fontId="22" fillId="0" borderId="9" xfId="0" applyNumberFormat="1" applyFont="1" applyBorder="1" applyAlignment="1" applyProtection="1">
      <alignment horizontal="left" vertical="center" wrapText="1"/>
    </xf>
    <xf numFmtId="49" fontId="22" fillId="0" borderId="9" xfId="0" applyNumberFormat="1" applyFont="1" applyBorder="1" applyAlignment="1" applyProtection="1">
      <alignment horizontal="left" vertical="center" wrapText="1"/>
    </xf>
    <xf numFmtId="49" fontId="22" fillId="7" borderId="9" xfId="0" applyNumberFormat="1" applyFont="1" applyFill="1" applyBorder="1" applyAlignment="1" applyProtection="1">
      <alignment horizontal="center" vertical="center" wrapText="1"/>
    </xf>
    <xf numFmtId="49" fontId="22" fillId="0" borderId="9" xfId="0" applyNumberFormat="1" applyFont="1" applyBorder="1" applyAlignment="1" applyProtection="1">
      <alignment horizontal="center" vertical="center" wrapText="1"/>
    </xf>
    <xf numFmtId="0" fontId="22" fillId="0" borderId="9" xfId="0" applyFont="1" applyBorder="1" applyAlignment="1">
      <alignment wrapText="1"/>
    </xf>
    <xf numFmtId="169" fontId="7" fillId="7" borderId="9" xfId="0" applyNumberFormat="1" applyFont="1" applyFill="1" applyBorder="1" applyAlignment="1">
      <alignment horizontal="right" vertical="center" wrapText="1"/>
    </xf>
    <xf numFmtId="43" fontId="7" fillId="7" borderId="9" xfId="1" applyFont="1" applyFill="1" applyBorder="1" applyAlignment="1" applyProtection="1">
      <alignment horizontal="center" vertical="center" wrapText="1"/>
    </xf>
    <xf numFmtId="2" fontId="7" fillId="7" borderId="9" xfId="0" applyNumberFormat="1" applyFont="1" applyFill="1" applyBorder="1" applyAlignment="1" applyProtection="1">
      <alignment horizontal="center" vertical="center" wrapText="1"/>
    </xf>
    <xf numFmtId="2" fontId="6" fillId="0" borderId="9" xfId="0" applyNumberFormat="1" applyFont="1" applyBorder="1" applyAlignment="1" applyProtection="1">
      <alignment horizontal="left" vertical="center" wrapText="1"/>
    </xf>
    <xf numFmtId="2" fontId="6" fillId="0" borderId="0" xfId="0" applyNumberFormat="1" applyFont="1" applyBorder="1" applyAlignment="1" applyProtection="1">
      <alignment horizontal="left" vertical="center" wrapText="1"/>
    </xf>
    <xf numFmtId="2" fontId="6" fillId="7" borderId="9" xfId="0" applyNumberFormat="1" applyFont="1" applyFill="1" applyBorder="1" applyAlignment="1" applyProtection="1">
      <alignment horizontal="left" vertical="center" wrapText="1"/>
    </xf>
    <xf numFmtId="10" fontId="3" fillId="0" borderId="9" xfId="0" applyNumberFormat="1" applyFont="1" applyBorder="1" applyAlignment="1">
      <alignment wrapText="1"/>
    </xf>
    <xf numFmtId="10" fontId="3" fillId="0" borderId="9" xfId="0" applyNumberFormat="1" applyFont="1" applyFill="1" applyBorder="1" applyAlignment="1">
      <alignment wrapText="1"/>
    </xf>
    <xf numFmtId="9" fontId="3" fillId="0" borderId="9" xfId="0" applyNumberFormat="1" applyFont="1" applyFill="1" applyBorder="1" applyAlignment="1">
      <alignment wrapText="1"/>
    </xf>
    <xf numFmtId="9" fontId="3" fillId="0" borderId="9" xfId="0" applyNumberFormat="1" applyFont="1" applyBorder="1" applyAlignment="1">
      <alignment wrapText="1"/>
    </xf>
    <xf numFmtId="0" fontId="3" fillId="0" borderId="9" xfId="0" applyNumberFormat="1" applyFont="1" applyBorder="1" applyAlignment="1">
      <alignment wrapText="1"/>
    </xf>
    <xf numFmtId="0" fontId="4" fillId="0" borderId="9" xfId="0" applyFont="1" applyBorder="1" applyAlignment="1">
      <alignment horizontal="center" wrapText="1"/>
    </xf>
    <xf numFmtId="0" fontId="4" fillId="0" borderId="12" xfId="0" applyFont="1" applyBorder="1" applyAlignment="1">
      <alignment wrapText="1"/>
    </xf>
    <xf numFmtId="49" fontId="3" fillId="0" borderId="9" xfId="0" applyNumberFormat="1" applyFont="1" applyBorder="1" applyAlignment="1">
      <alignment vertical="top" wrapText="1"/>
    </xf>
    <xf numFmtId="0" fontId="12" fillId="0" borderId="9" xfId="0" applyFont="1" applyBorder="1" applyAlignment="1">
      <alignment horizontal="center" vertical="top"/>
    </xf>
    <xf numFmtId="0" fontId="3" fillId="0" borderId="2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49" fontId="3" fillId="0" borderId="6" xfId="0" applyNumberFormat="1" applyFont="1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center" vertical="top" wrapText="1"/>
    </xf>
    <xf numFmtId="2" fontId="3" fillId="0" borderId="2" xfId="0" applyNumberFormat="1" applyFont="1" applyFill="1" applyBorder="1" applyAlignment="1">
      <alignment horizontal="center" vertical="top" wrapText="1"/>
    </xf>
    <xf numFmtId="2" fontId="3" fillId="0" borderId="12" xfId="0" applyNumberFormat="1" applyFont="1" applyFill="1" applyBorder="1" applyAlignment="1">
      <alignment horizontal="center" vertical="top" wrapText="1"/>
    </xf>
    <xf numFmtId="2" fontId="3" fillId="0" borderId="2" xfId="0" applyNumberFormat="1" applyFont="1" applyBorder="1" applyAlignment="1">
      <alignment horizontal="center" vertical="top" wrapText="1"/>
    </xf>
    <xf numFmtId="2" fontId="3" fillId="0" borderId="6" xfId="0" applyNumberFormat="1" applyFont="1" applyBorder="1" applyAlignment="1">
      <alignment horizontal="center" vertical="top" wrapText="1"/>
    </xf>
    <xf numFmtId="2" fontId="3" fillId="0" borderId="12" xfId="0" applyNumberFormat="1" applyFont="1" applyBorder="1" applyAlignment="1">
      <alignment horizontal="center" vertical="top" wrapText="1"/>
    </xf>
    <xf numFmtId="0" fontId="3" fillId="0" borderId="2" xfId="0" applyNumberFormat="1" applyFont="1" applyBorder="1" applyAlignment="1">
      <alignment horizontal="center" vertical="top" wrapText="1"/>
    </xf>
    <xf numFmtId="0" fontId="3" fillId="0" borderId="6" xfId="0" applyNumberFormat="1" applyFont="1" applyBorder="1" applyAlignment="1">
      <alignment horizontal="center" vertical="top" wrapText="1"/>
    </xf>
    <xf numFmtId="0" fontId="3" fillId="0" borderId="12" xfId="0" applyNumberFormat="1" applyFont="1" applyBorder="1" applyAlignment="1">
      <alignment horizontal="center" vertical="top" wrapText="1"/>
    </xf>
    <xf numFmtId="0" fontId="3" fillId="0" borderId="2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12" fillId="0" borderId="9" xfId="0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12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2" fontId="3" fillId="0" borderId="6" xfId="0" applyNumberFormat="1" applyFont="1" applyFill="1" applyBorder="1" applyAlignment="1">
      <alignment horizontal="center" vertical="top" wrapText="1"/>
    </xf>
    <xf numFmtId="0" fontId="12" fillId="0" borderId="9" xfId="0" applyFont="1" applyBorder="1" applyAlignment="1">
      <alignment horizontal="center"/>
    </xf>
    <xf numFmtId="0" fontId="20" fillId="0" borderId="9" xfId="0" applyFont="1" applyBorder="1" applyAlignment="1">
      <alignment horizontal="center"/>
    </xf>
    <xf numFmtId="0" fontId="20" fillId="0" borderId="9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top" wrapText="1"/>
    </xf>
    <xf numFmtId="0" fontId="3" fillId="0" borderId="6" xfId="0" applyNumberFormat="1" applyFont="1" applyFill="1" applyBorder="1" applyAlignment="1">
      <alignment horizontal="center" vertical="top" wrapText="1"/>
    </xf>
    <xf numFmtId="0" fontId="3" fillId="0" borderId="12" xfId="0" applyNumberFormat="1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0" fontId="3" fillId="0" borderId="2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13" fillId="0" borderId="2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24" fillId="0" borderId="4" xfId="0" applyFont="1" applyBorder="1" applyAlignment="1">
      <alignment horizontal="center" vertical="top" wrapText="1"/>
    </xf>
    <xf numFmtId="0" fontId="24" fillId="0" borderId="5" xfId="0" applyFont="1" applyBorder="1" applyAlignment="1">
      <alignment horizontal="center" vertical="top" wrapText="1"/>
    </xf>
    <xf numFmtId="0" fontId="24" fillId="0" borderId="8" xfId="0" applyFont="1" applyBorder="1" applyAlignment="1">
      <alignment horizontal="center" vertical="top" wrapText="1"/>
    </xf>
    <xf numFmtId="2" fontId="6" fillId="0" borderId="2" xfId="0" applyNumberFormat="1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2" fontId="6" fillId="0" borderId="6" xfId="0" applyNumberFormat="1" applyFont="1" applyBorder="1" applyAlignment="1">
      <alignment horizontal="center" vertical="top" wrapText="1"/>
    </xf>
    <xf numFmtId="0" fontId="6" fillId="0" borderId="2" xfId="0" applyNumberFormat="1" applyFont="1" applyBorder="1" applyAlignment="1">
      <alignment horizontal="center" vertical="top" wrapText="1"/>
    </xf>
    <xf numFmtId="0" fontId="6" fillId="0" borderId="6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top" wrapText="1"/>
    </xf>
    <xf numFmtId="2" fontId="6" fillId="0" borderId="2" xfId="0" applyNumberFormat="1" applyFont="1" applyFill="1" applyBorder="1" applyAlignment="1">
      <alignment horizontal="center" vertical="top" wrapText="1"/>
    </xf>
    <xf numFmtId="2" fontId="6" fillId="0" borderId="12" xfId="0" applyNumberFormat="1" applyFont="1" applyFill="1" applyBorder="1" applyAlignment="1">
      <alignment horizontal="center" vertical="top" wrapText="1"/>
    </xf>
    <xf numFmtId="0" fontId="6" fillId="0" borderId="2" xfId="0" applyNumberFormat="1" applyFont="1" applyFill="1" applyBorder="1" applyAlignment="1">
      <alignment horizontal="center" vertical="top" wrapText="1"/>
    </xf>
    <xf numFmtId="0" fontId="6" fillId="0" borderId="6" xfId="0" applyNumberFormat="1" applyFont="1" applyFill="1" applyBorder="1" applyAlignment="1">
      <alignment horizontal="center" vertical="top" wrapText="1"/>
    </xf>
    <xf numFmtId="0" fontId="6" fillId="0" borderId="12" xfId="0" applyNumberFormat="1" applyFont="1" applyFill="1" applyBorder="1" applyAlignment="1">
      <alignment horizontal="center" vertical="top" wrapText="1"/>
    </xf>
    <xf numFmtId="2" fontId="6" fillId="0" borderId="6" xfId="0" applyNumberFormat="1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2" xfId="0" applyNumberFormat="1" applyFont="1" applyBorder="1" applyAlignment="1">
      <alignment horizontal="left" vertical="top" wrapText="1"/>
    </xf>
    <xf numFmtId="0" fontId="6" fillId="0" borderId="12" xfId="0" applyNumberFormat="1" applyFont="1" applyBorder="1" applyAlignment="1">
      <alignment horizontal="left" vertical="top" wrapText="1"/>
    </xf>
    <xf numFmtId="49" fontId="25" fillId="0" borderId="35" xfId="0" applyNumberFormat="1" applyFont="1" applyBorder="1" applyAlignment="1" applyProtection="1">
      <alignment horizontal="left" vertical="center" wrapText="1"/>
    </xf>
    <xf numFmtId="49" fontId="25" fillId="0" borderId="35" xfId="0" applyNumberFormat="1" applyFont="1" applyBorder="1" applyAlignment="1" applyProtection="1">
      <alignment horizontal="center" vertical="center" wrapText="1"/>
    </xf>
    <xf numFmtId="0" fontId="3" fillId="0" borderId="9" xfId="0" applyFont="1" applyBorder="1"/>
    <xf numFmtId="49" fontId="26" fillId="0" borderId="9" xfId="0" applyNumberFormat="1" applyFont="1" applyBorder="1" applyAlignment="1" applyProtection="1">
      <alignment horizontal="left" vertical="center" wrapText="1"/>
    </xf>
    <xf numFmtId="4" fontId="27" fillId="7" borderId="9" xfId="0" applyNumberFormat="1" applyFont="1" applyFill="1" applyBorder="1" applyAlignment="1" applyProtection="1">
      <alignment horizontal="right" vertical="center" wrapText="1"/>
    </xf>
    <xf numFmtId="2" fontId="25" fillId="0" borderId="35" xfId="0" applyNumberFormat="1" applyFont="1" applyBorder="1" applyAlignment="1" applyProtection="1">
      <alignment horizontal="left" vertical="center" wrapText="1"/>
    </xf>
    <xf numFmtId="4" fontId="28" fillId="7" borderId="9" xfId="0" applyNumberFormat="1" applyFont="1" applyFill="1" applyBorder="1" applyAlignment="1" applyProtection="1">
      <alignment horizontal="right" vertical="center" wrapText="1"/>
    </xf>
  </cellXfs>
  <cellStyles count="2">
    <cellStyle name="Обычный" xfId="0" builtinId="0"/>
    <cellStyle name="Финансов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5"/>
  <sheetViews>
    <sheetView tabSelected="1" zoomScale="75" zoomScaleNormal="75" workbookViewId="0">
      <pane ySplit="8" topLeftCell="A196" activePane="bottomLeft" state="frozen"/>
      <selection pane="bottomLeft" activeCell="K217" sqref="K217"/>
    </sheetView>
  </sheetViews>
  <sheetFormatPr defaultRowHeight="15"/>
  <cols>
    <col min="1" max="1" width="27.7109375" customWidth="1"/>
    <col min="2" max="2" width="11" customWidth="1"/>
    <col min="4" max="4" width="9.85546875" bestFit="1" customWidth="1"/>
    <col min="5" max="5" width="19.140625" customWidth="1"/>
    <col min="7" max="7" width="10" customWidth="1"/>
    <col min="8" max="8" width="11.28515625" customWidth="1"/>
    <col min="9" max="9" width="11.42578125" bestFit="1" customWidth="1"/>
    <col min="10" max="10" width="11" customWidth="1"/>
    <col min="11" max="11" width="11.28515625" customWidth="1"/>
    <col min="12" max="12" width="11.42578125" bestFit="1" customWidth="1"/>
    <col min="19" max="19" width="11.85546875" customWidth="1"/>
    <col min="20" max="20" width="11" customWidth="1"/>
  </cols>
  <sheetData>
    <row r="1" spans="1:22" ht="23.25">
      <c r="A1" s="292" t="s">
        <v>29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</row>
    <row r="2" spans="1:22" ht="23.25" thickBot="1">
      <c r="A2" s="294" t="s">
        <v>412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</row>
    <row r="3" spans="1:22" ht="15" customHeight="1">
      <c r="A3" s="295" t="s">
        <v>0</v>
      </c>
      <c r="B3" s="298" t="s">
        <v>1</v>
      </c>
      <c r="C3" s="299" t="s">
        <v>2</v>
      </c>
      <c r="D3" s="300"/>
      <c r="E3" s="300"/>
      <c r="F3" s="301"/>
      <c r="G3" s="312" t="s">
        <v>411</v>
      </c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3"/>
    </row>
    <row r="4" spans="1:22">
      <c r="A4" s="296"/>
      <c r="B4" s="251"/>
      <c r="C4" s="302"/>
      <c r="D4" s="303"/>
      <c r="E4" s="303"/>
      <c r="F4" s="304"/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  <c r="U4" s="315"/>
    </row>
    <row r="5" spans="1:22" ht="42" customHeight="1">
      <c r="A5" s="296"/>
      <c r="B5" s="251"/>
      <c r="C5" s="302"/>
      <c r="D5" s="303"/>
      <c r="E5" s="303"/>
      <c r="F5" s="304"/>
      <c r="G5" s="308" t="s">
        <v>3</v>
      </c>
      <c r="H5" s="308"/>
      <c r="I5" s="308"/>
      <c r="J5" s="308" t="s">
        <v>4</v>
      </c>
      <c r="K5" s="308"/>
      <c r="L5" s="308"/>
      <c r="M5" s="308" t="s">
        <v>5</v>
      </c>
      <c r="N5" s="308"/>
      <c r="O5" s="308"/>
      <c r="P5" s="316" t="s">
        <v>6</v>
      </c>
      <c r="Q5" s="317"/>
      <c r="R5" s="318"/>
      <c r="S5" s="308" t="s">
        <v>7</v>
      </c>
      <c r="T5" s="308"/>
      <c r="U5" s="319"/>
    </row>
    <row r="6" spans="1:22" ht="36">
      <c r="A6" s="296"/>
      <c r="B6" s="251"/>
      <c r="C6" s="305"/>
      <c r="D6" s="306"/>
      <c r="E6" s="306"/>
      <c r="F6" s="307"/>
      <c r="G6" s="320" t="s">
        <v>8</v>
      </c>
      <c r="H6" s="320" t="s">
        <v>9</v>
      </c>
      <c r="I6" s="1" t="s">
        <v>10</v>
      </c>
      <c r="J6" s="320" t="s">
        <v>8</v>
      </c>
      <c r="K6" s="320" t="s">
        <v>9</v>
      </c>
      <c r="L6" s="1" t="s">
        <v>10</v>
      </c>
      <c r="M6" s="320" t="s">
        <v>8</v>
      </c>
      <c r="N6" s="320" t="s">
        <v>9</v>
      </c>
      <c r="O6" s="1" t="s">
        <v>10</v>
      </c>
      <c r="P6" s="2" t="s">
        <v>8</v>
      </c>
      <c r="Q6" s="2" t="s">
        <v>9</v>
      </c>
      <c r="R6" s="1" t="s">
        <v>10</v>
      </c>
      <c r="S6" s="1" t="s">
        <v>8</v>
      </c>
      <c r="T6" s="1" t="s">
        <v>9</v>
      </c>
      <c r="U6" s="50" t="s">
        <v>10</v>
      </c>
    </row>
    <row r="7" spans="1:22">
      <c r="A7" s="297"/>
      <c r="B7" s="252"/>
      <c r="C7" s="3" t="s">
        <v>11</v>
      </c>
      <c r="D7" s="4" t="s">
        <v>12</v>
      </c>
      <c r="E7" s="4" t="s">
        <v>13</v>
      </c>
      <c r="F7" s="4" t="s">
        <v>14</v>
      </c>
      <c r="G7" s="321"/>
      <c r="H7" s="321"/>
      <c r="I7" s="5" t="s">
        <v>15</v>
      </c>
      <c r="J7" s="321"/>
      <c r="K7" s="321"/>
      <c r="L7" s="5" t="s">
        <v>16</v>
      </c>
      <c r="M7" s="321"/>
      <c r="N7" s="321"/>
      <c r="O7" s="6" t="s">
        <v>17</v>
      </c>
      <c r="P7" s="4"/>
      <c r="Q7" s="4"/>
      <c r="R7" s="6"/>
      <c r="S7" s="7" t="s">
        <v>18</v>
      </c>
      <c r="T7" s="7" t="s">
        <v>19</v>
      </c>
      <c r="U7" s="51" t="s">
        <v>20</v>
      </c>
    </row>
    <row r="8" spans="1:22" ht="15.75" thickBot="1">
      <c r="A8" s="52">
        <v>2</v>
      </c>
      <c r="B8" s="53">
        <v>3</v>
      </c>
      <c r="C8" s="53">
        <v>4</v>
      </c>
      <c r="D8" s="53">
        <v>5</v>
      </c>
      <c r="E8" s="53">
        <v>6</v>
      </c>
      <c r="F8" s="53">
        <v>7</v>
      </c>
      <c r="G8" s="53">
        <v>8</v>
      </c>
      <c r="H8" s="53">
        <v>9</v>
      </c>
      <c r="I8" s="53">
        <v>10</v>
      </c>
      <c r="J8" s="53">
        <v>11</v>
      </c>
      <c r="K8" s="53">
        <v>12</v>
      </c>
      <c r="L8" s="53">
        <v>13</v>
      </c>
      <c r="M8" s="53">
        <v>14</v>
      </c>
      <c r="N8" s="53">
        <v>15</v>
      </c>
      <c r="O8" s="53">
        <v>16</v>
      </c>
      <c r="P8" s="53">
        <v>17</v>
      </c>
      <c r="Q8" s="53">
        <v>18</v>
      </c>
      <c r="R8" s="53">
        <v>19</v>
      </c>
      <c r="S8" s="53">
        <v>20</v>
      </c>
      <c r="T8" s="53">
        <v>21</v>
      </c>
      <c r="U8" s="54">
        <v>22</v>
      </c>
    </row>
    <row r="9" spans="1:22" ht="20.25">
      <c r="A9" s="309" t="s">
        <v>21</v>
      </c>
      <c r="B9" s="310"/>
      <c r="C9" s="310"/>
      <c r="D9" s="310"/>
      <c r="E9" s="310"/>
      <c r="F9" s="310"/>
      <c r="G9" s="310"/>
      <c r="H9" s="310"/>
      <c r="I9" s="310"/>
      <c r="J9" s="310"/>
      <c r="K9" s="310"/>
      <c r="L9" s="310"/>
      <c r="M9" s="310"/>
      <c r="N9" s="310"/>
      <c r="O9" s="310"/>
      <c r="P9" s="310"/>
      <c r="Q9" s="310"/>
      <c r="R9" s="310"/>
      <c r="S9" s="310"/>
      <c r="T9" s="310"/>
      <c r="U9" s="311"/>
    </row>
    <row r="10" spans="1:22" ht="76.5">
      <c r="A10" s="19" t="s">
        <v>22</v>
      </c>
      <c r="B10" s="9"/>
      <c r="C10" s="114">
        <v>111</v>
      </c>
      <c r="D10" s="10"/>
      <c r="E10" s="20"/>
      <c r="F10" s="6"/>
      <c r="G10" s="5">
        <f>SUM(G11+G13)</f>
        <v>0</v>
      </c>
      <c r="H10" s="5">
        <f>SUM(H11+H13)</f>
        <v>0</v>
      </c>
      <c r="I10" s="22">
        <v>0</v>
      </c>
      <c r="J10" s="101">
        <f>SUM(J11+J13)</f>
        <v>2161.6999999999998</v>
      </c>
      <c r="K10" s="101">
        <f>SUM(K11+K13)</f>
        <v>2161.6999999999998</v>
      </c>
      <c r="L10" s="102">
        <f>SUM(K10/J10)*100</f>
        <v>100</v>
      </c>
      <c r="M10" s="101">
        <f>SUM(M11+M13)</f>
        <v>0</v>
      </c>
      <c r="N10" s="101">
        <f>SUM(N11+N13)</f>
        <v>0</v>
      </c>
      <c r="O10" s="102">
        <v>0</v>
      </c>
      <c r="P10" s="110">
        <v>0</v>
      </c>
      <c r="Q10" s="110">
        <v>0</v>
      </c>
      <c r="R10" s="110">
        <v>0</v>
      </c>
      <c r="S10" s="103">
        <f t="shared" ref="S10:T14" si="0">SUM(J10+M10+P10)</f>
        <v>2161.6999999999998</v>
      </c>
      <c r="T10" s="103">
        <f t="shared" si="0"/>
        <v>2161.6999999999998</v>
      </c>
      <c r="U10" s="102">
        <f>SUM(T10/S10)*100</f>
        <v>100</v>
      </c>
    </row>
    <row r="11" spans="1:22" ht="44.25" customHeight="1">
      <c r="A11" s="19" t="s">
        <v>225</v>
      </c>
      <c r="B11" s="9"/>
      <c r="C11" s="11" t="s">
        <v>24</v>
      </c>
      <c r="D11" s="10"/>
      <c r="E11" s="20"/>
      <c r="F11" s="6"/>
      <c r="G11" s="6">
        <f>SUM(G12)</f>
        <v>0</v>
      </c>
      <c r="H11" s="6">
        <f t="shared" ref="H11:L11" si="1">SUM(H12)</f>
        <v>0</v>
      </c>
      <c r="I11" s="6">
        <f t="shared" si="1"/>
        <v>0</v>
      </c>
      <c r="J11" s="6">
        <f t="shared" si="1"/>
        <v>1779.6</v>
      </c>
      <c r="K11" s="6">
        <f t="shared" si="1"/>
        <v>1779.6</v>
      </c>
      <c r="L11" s="6">
        <f t="shared" si="1"/>
        <v>100</v>
      </c>
      <c r="M11" s="6"/>
      <c r="N11" s="6"/>
      <c r="O11" s="6"/>
      <c r="P11" s="111">
        <v>0</v>
      </c>
      <c r="Q11" s="111">
        <v>0</v>
      </c>
      <c r="R11" s="111">
        <v>0</v>
      </c>
      <c r="S11" s="24">
        <f t="shared" si="0"/>
        <v>1779.6</v>
      </c>
      <c r="T11" s="5">
        <f>SUM(T12)</f>
        <v>1779.6</v>
      </c>
      <c r="U11" s="22">
        <f t="shared" ref="U11:U12" si="2">SUM(T11/S11)*100</f>
        <v>100</v>
      </c>
    </row>
    <row r="12" spans="1:22" ht="92.25" customHeight="1">
      <c r="A12" s="18" t="s">
        <v>27</v>
      </c>
      <c r="B12" s="9" t="s">
        <v>23</v>
      </c>
      <c r="C12" s="114">
        <v>111</v>
      </c>
      <c r="D12" s="112" t="s">
        <v>25</v>
      </c>
      <c r="E12" s="21">
        <v>1480075170</v>
      </c>
      <c r="F12" s="6" t="s">
        <v>228</v>
      </c>
      <c r="G12" s="6">
        <v>0</v>
      </c>
      <c r="H12" s="6">
        <v>0</v>
      </c>
      <c r="I12" s="22">
        <v>0</v>
      </c>
      <c r="J12" s="6">
        <v>1779.6</v>
      </c>
      <c r="K12" s="6">
        <v>1779.6</v>
      </c>
      <c r="L12" s="22">
        <f t="shared" ref="L12" si="3">SUM(K12/J12)*100</f>
        <v>100</v>
      </c>
      <c r="M12" s="6"/>
      <c r="N12" s="6"/>
      <c r="O12" s="22"/>
      <c r="P12" s="111">
        <v>0</v>
      </c>
      <c r="Q12" s="111">
        <v>0</v>
      </c>
      <c r="R12" s="111">
        <v>0</v>
      </c>
      <c r="S12" s="24">
        <f t="shared" si="0"/>
        <v>1779.6</v>
      </c>
      <c r="T12" s="24">
        <f t="shared" si="0"/>
        <v>1779.6</v>
      </c>
      <c r="U12" s="22">
        <f t="shared" si="2"/>
        <v>100</v>
      </c>
    </row>
    <row r="13" spans="1:22" ht="85.5" customHeight="1">
      <c r="A13" s="19" t="s">
        <v>226</v>
      </c>
      <c r="B13" s="13"/>
      <c r="C13" s="14" t="s">
        <v>24</v>
      </c>
      <c r="D13" s="113"/>
      <c r="E13" s="20"/>
      <c r="F13" s="23"/>
      <c r="G13" s="23" t="s">
        <v>28</v>
      </c>
      <c r="H13" s="23" t="s">
        <v>28</v>
      </c>
      <c r="I13" s="22">
        <v>0</v>
      </c>
      <c r="J13" s="109" t="str">
        <f>J14</f>
        <v>382,1</v>
      </c>
      <c r="K13" s="109" t="str">
        <f>K14</f>
        <v>382,1</v>
      </c>
      <c r="L13" s="22">
        <f>SUM(K13/J13)*100</f>
        <v>100</v>
      </c>
      <c r="M13" s="6">
        <v>0</v>
      </c>
      <c r="N13" s="6">
        <v>0</v>
      </c>
      <c r="O13" s="22">
        <v>0</v>
      </c>
      <c r="P13" s="111">
        <v>0</v>
      </c>
      <c r="Q13" s="111">
        <v>0</v>
      </c>
      <c r="R13" s="111">
        <v>0</v>
      </c>
      <c r="S13" s="24">
        <f t="shared" si="0"/>
        <v>382.1</v>
      </c>
      <c r="T13" s="24">
        <f t="shared" si="0"/>
        <v>382.1</v>
      </c>
      <c r="U13" s="22">
        <f>SUM(T13/S13)*100</f>
        <v>100</v>
      </c>
    </row>
    <row r="14" spans="1:22" ht="63.75">
      <c r="A14" s="108" t="s">
        <v>227</v>
      </c>
      <c r="B14" s="9" t="s">
        <v>23</v>
      </c>
      <c r="C14" s="114">
        <v>111</v>
      </c>
      <c r="D14" s="82" t="s">
        <v>26</v>
      </c>
      <c r="E14" s="21">
        <v>1410075180</v>
      </c>
      <c r="F14" s="24" t="s">
        <v>138</v>
      </c>
      <c r="G14" s="24" t="s">
        <v>28</v>
      </c>
      <c r="H14" s="24" t="s">
        <v>28</v>
      </c>
      <c r="I14" s="22">
        <v>0</v>
      </c>
      <c r="J14" s="24" t="s">
        <v>413</v>
      </c>
      <c r="K14" s="24" t="s">
        <v>413</v>
      </c>
      <c r="L14" s="22">
        <f>SUM(K14/J14)*100</f>
        <v>100</v>
      </c>
      <c r="M14" s="6">
        <v>0</v>
      </c>
      <c r="N14" s="6">
        <v>0</v>
      </c>
      <c r="O14" s="22">
        <v>0</v>
      </c>
      <c r="P14" s="111">
        <v>0</v>
      </c>
      <c r="Q14" s="111">
        <v>0</v>
      </c>
      <c r="R14" s="111">
        <v>0</v>
      </c>
      <c r="S14" s="24">
        <f t="shared" si="0"/>
        <v>382.1</v>
      </c>
      <c r="T14" s="24">
        <f t="shared" si="0"/>
        <v>382.1</v>
      </c>
      <c r="U14" s="22">
        <f>SUM(T14/S14)*100</f>
        <v>100</v>
      </c>
    </row>
    <row r="15" spans="1:22" ht="18.75" customHeight="1">
      <c r="A15" s="266" t="s">
        <v>30</v>
      </c>
      <c r="B15" s="266"/>
      <c r="C15" s="266"/>
      <c r="D15" s="266"/>
      <c r="E15" s="266"/>
      <c r="F15" s="266"/>
      <c r="G15" s="266"/>
      <c r="H15" s="266"/>
      <c r="I15" s="266"/>
      <c r="J15" s="266"/>
      <c r="K15" s="266"/>
      <c r="L15" s="266"/>
      <c r="M15" s="266"/>
      <c r="N15" s="266"/>
      <c r="O15" s="266"/>
      <c r="P15" s="266"/>
      <c r="Q15" s="266"/>
      <c r="R15" s="266"/>
      <c r="S15" s="266"/>
      <c r="T15" s="266"/>
      <c r="U15" s="266"/>
    </row>
    <row r="16" spans="1:22" ht="63.75" customHeight="1">
      <c r="A16" s="200" t="s">
        <v>45</v>
      </c>
      <c r="B16" s="25"/>
      <c r="C16" s="25"/>
      <c r="D16" s="33"/>
      <c r="E16" s="24"/>
      <c r="F16" s="6"/>
      <c r="G16" s="91">
        <v>2628.5</v>
      </c>
      <c r="H16" s="91">
        <v>2613.1999999999998</v>
      </c>
      <c r="I16" s="118">
        <f>H16/G16*100</f>
        <v>99.417918965189273</v>
      </c>
      <c r="J16" s="91">
        <v>423.7</v>
      </c>
      <c r="K16" s="91">
        <v>423.3</v>
      </c>
      <c r="L16" s="118">
        <f>K16/J16*100</f>
        <v>99.905593580363472</v>
      </c>
      <c r="M16" s="91">
        <v>0</v>
      </c>
      <c r="N16" s="91">
        <v>0</v>
      </c>
      <c r="O16" s="91">
        <v>0</v>
      </c>
      <c r="P16" s="91">
        <v>0</v>
      </c>
      <c r="Q16" s="91">
        <v>0</v>
      </c>
      <c r="R16" s="91">
        <v>0</v>
      </c>
      <c r="S16" s="91">
        <v>3052.2</v>
      </c>
      <c r="T16" s="91">
        <v>3036.5</v>
      </c>
      <c r="U16" s="91">
        <v>99.5</v>
      </c>
      <c r="V16" s="119"/>
    </row>
    <row r="17" spans="1:21" ht="92.25" customHeight="1">
      <c r="A17" s="31" t="s">
        <v>31</v>
      </c>
      <c r="B17" s="32" t="s">
        <v>23</v>
      </c>
      <c r="C17" s="6">
        <v>111</v>
      </c>
      <c r="D17" s="34">
        <v>309</v>
      </c>
      <c r="E17" s="5" t="s">
        <v>32</v>
      </c>
      <c r="F17" s="6" t="s">
        <v>32</v>
      </c>
      <c r="G17" s="91">
        <v>2263.4</v>
      </c>
      <c r="H17" s="92" t="s">
        <v>446</v>
      </c>
      <c r="I17" s="91">
        <v>99.3</v>
      </c>
      <c r="J17" s="91">
        <v>423.7</v>
      </c>
      <c r="K17" s="91">
        <v>423.3</v>
      </c>
      <c r="L17" s="91">
        <v>99.9</v>
      </c>
      <c r="M17" s="117">
        <v>0</v>
      </c>
      <c r="N17" s="117">
        <v>0</v>
      </c>
      <c r="O17" s="117">
        <v>0</v>
      </c>
      <c r="P17" s="117">
        <v>0</v>
      </c>
      <c r="Q17" s="117">
        <v>0</v>
      </c>
      <c r="R17" s="117">
        <v>0</v>
      </c>
      <c r="S17" s="91">
        <v>2687.1</v>
      </c>
      <c r="T17" s="92" t="s">
        <v>447</v>
      </c>
      <c r="U17" s="91">
        <v>100</v>
      </c>
    </row>
    <row r="18" spans="1:21" ht="64.5">
      <c r="A18" s="12" t="s">
        <v>33</v>
      </c>
      <c r="B18" s="32" t="s">
        <v>23</v>
      </c>
      <c r="C18" s="6">
        <v>111</v>
      </c>
      <c r="D18" s="34">
        <v>309</v>
      </c>
      <c r="E18" s="5" t="s">
        <v>34</v>
      </c>
      <c r="F18" s="6">
        <v>244</v>
      </c>
      <c r="G18" s="6">
        <v>70</v>
      </c>
      <c r="H18" s="5" t="s">
        <v>229</v>
      </c>
      <c r="I18" s="6">
        <v>100</v>
      </c>
      <c r="J18" s="6">
        <v>0</v>
      </c>
      <c r="K18" s="6">
        <v>0</v>
      </c>
      <c r="L18" s="6">
        <v>0</v>
      </c>
      <c r="M18" s="111">
        <v>0</v>
      </c>
      <c r="N18" s="111">
        <v>0</v>
      </c>
      <c r="O18" s="111">
        <v>0</v>
      </c>
      <c r="P18" s="111">
        <v>0</v>
      </c>
      <c r="Q18" s="111">
        <v>0</v>
      </c>
      <c r="R18" s="111">
        <v>0</v>
      </c>
      <c r="S18" s="6">
        <v>70</v>
      </c>
      <c r="T18" s="5" t="s">
        <v>229</v>
      </c>
      <c r="U18" s="6">
        <v>100</v>
      </c>
    </row>
    <row r="19" spans="1:21" ht="76.5">
      <c r="A19" s="12" t="s">
        <v>35</v>
      </c>
      <c r="B19" s="32" t="s">
        <v>23</v>
      </c>
      <c r="C19" s="6">
        <v>111</v>
      </c>
      <c r="D19" s="34">
        <v>309</v>
      </c>
      <c r="E19" s="5" t="s">
        <v>36</v>
      </c>
      <c r="F19" s="6">
        <v>244</v>
      </c>
      <c r="G19" s="5" t="s">
        <v>445</v>
      </c>
      <c r="H19" s="5" t="s">
        <v>445</v>
      </c>
      <c r="I19" s="6">
        <v>100</v>
      </c>
      <c r="J19" s="6">
        <v>0</v>
      </c>
      <c r="K19" s="6">
        <v>0</v>
      </c>
      <c r="L19" s="6">
        <v>0</v>
      </c>
      <c r="M19" s="111">
        <v>0</v>
      </c>
      <c r="N19" s="111">
        <v>0</v>
      </c>
      <c r="O19" s="111">
        <v>0</v>
      </c>
      <c r="P19" s="111">
        <v>0</v>
      </c>
      <c r="Q19" s="111">
        <v>0</v>
      </c>
      <c r="R19" s="111">
        <v>0</v>
      </c>
      <c r="S19" s="5" t="s">
        <v>445</v>
      </c>
      <c r="T19" s="5" t="s">
        <v>445</v>
      </c>
      <c r="U19" s="6">
        <v>100</v>
      </c>
    </row>
    <row r="20" spans="1:21" ht="15" customHeight="1">
      <c r="A20" s="250" t="s">
        <v>37</v>
      </c>
      <c r="B20" s="250" t="s">
        <v>23</v>
      </c>
      <c r="C20" s="6">
        <v>111</v>
      </c>
      <c r="D20" s="34">
        <v>309</v>
      </c>
      <c r="E20" s="5" t="s">
        <v>38</v>
      </c>
      <c r="F20" s="30">
        <v>111</v>
      </c>
      <c r="G20" s="5" t="s">
        <v>432</v>
      </c>
      <c r="H20" s="5" t="s">
        <v>433</v>
      </c>
      <c r="I20" s="6">
        <v>99</v>
      </c>
      <c r="J20" s="17"/>
      <c r="K20" s="17"/>
      <c r="L20" s="17"/>
      <c r="M20" s="115">
        <v>0</v>
      </c>
      <c r="N20" s="115">
        <v>0</v>
      </c>
      <c r="O20" s="115">
        <v>0</v>
      </c>
      <c r="P20" s="115">
        <v>0</v>
      </c>
      <c r="Q20" s="115">
        <v>0</v>
      </c>
      <c r="R20" s="115">
        <v>0</v>
      </c>
      <c r="S20" s="37" t="s">
        <v>432</v>
      </c>
      <c r="T20" s="37" t="s">
        <v>433</v>
      </c>
      <c r="U20" s="6">
        <v>99</v>
      </c>
    </row>
    <row r="21" spans="1:21">
      <c r="A21" s="251"/>
      <c r="B21" s="251"/>
      <c r="C21" s="6">
        <v>111</v>
      </c>
      <c r="D21" s="34">
        <v>309</v>
      </c>
      <c r="E21" s="5" t="s">
        <v>38</v>
      </c>
      <c r="F21" s="30">
        <v>112</v>
      </c>
      <c r="G21" s="5" t="s">
        <v>434</v>
      </c>
      <c r="H21" s="5" t="s">
        <v>435</v>
      </c>
      <c r="I21" s="6">
        <v>76</v>
      </c>
      <c r="J21" s="105"/>
      <c r="K21" s="105"/>
      <c r="L21" s="105"/>
      <c r="M21" s="115"/>
      <c r="N21" s="115"/>
      <c r="O21" s="115"/>
      <c r="P21" s="115"/>
      <c r="Q21" s="115"/>
      <c r="R21" s="115"/>
      <c r="S21" s="37" t="s">
        <v>434</v>
      </c>
      <c r="T21" s="37" t="s">
        <v>435</v>
      </c>
      <c r="U21" s="6">
        <v>76</v>
      </c>
    </row>
    <row r="22" spans="1:21">
      <c r="A22" s="251"/>
      <c r="B22" s="251"/>
      <c r="C22" s="6">
        <v>111</v>
      </c>
      <c r="D22" s="34">
        <v>309</v>
      </c>
      <c r="E22" s="5" t="s">
        <v>230</v>
      </c>
      <c r="F22" s="30">
        <v>121</v>
      </c>
      <c r="G22" s="5" t="s">
        <v>436</v>
      </c>
      <c r="H22" s="5" t="s">
        <v>437</v>
      </c>
      <c r="I22" s="6">
        <v>99.9</v>
      </c>
      <c r="J22" s="30">
        <v>0</v>
      </c>
      <c r="K22" s="30">
        <v>0</v>
      </c>
      <c r="L22" s="6">
        <v>0</v>
      </c>
      <c r="M22" s="111">
        <v>0</v>
      </c>
      <c r="N22" s="111">
        <v>0</v>
      </c>
      <c r="O22" s="111">
        <v>0</v>
      </c>
      <c r="P22" s="111">
        <v>0</v>
      </c>
      <c r="Q22" s="111">
        <v>0</v>
      </c>
      <c r="R22" s="111">
        <v>0</v>
      </c>
      <c r="S22" s="29" t="s">
        <v>436</v>
      </c>
      <c r="T22" s="29" t="s">
        <v>437</v>
      </c>
      <c r="U22" s="6">
        <v>99.9</v>
      </c>
    </row>
    <row r="23" spans="1:21" ht="21.75" customHeight="1">
      <c r="A23" s="251"/>
      <c r="B23" s="251"/>
      <c r="C23" s="6">
        <v>111</v>
      </c>
      <c r="D23" s="34">
        <v>309</v>
      </c>
      <c r="E23" s="5" t="s">
        <v>230</v>
      </c>
      <c r="F23" s="30">
        <v>129</v>
      </c>
      <c r="G23" s="30">
        <v>196.9</v>
      </c>
      <c r="H23" s="29" t="s">
        <v>438</v>
      </c>
      <c r="I23" s="6">
        <v>100</v>
      </c>
      <c r="J23" s="30">
        <v>0</v>
      </c>
      <c r="K23" s="30">
        <v>0</v>
      </c>
      <c r="L23" s="30">
        <v>0</v>
      </c>
      <c r="M23" s="111">
        <v>0</v>
      </c>
      <c r="N23" s="111">
        <v>0</v>
      </c>
      <c r="O23" s="111">
        <v>0</v>
      </c>
      <c r="P23" s="111">
        <v>0</v>
      </c>
      <c r="Q23" s="111">
        <v>0</v>
      </c>
      <c r="R23" s="111">
        <v>0</v>
      </c>
      <c r="S23" s="30">
        <v>196.9</v>
      </c>
      <c r="T23" s="29" t="s">
        <v>438</v>
      </c>
      <c r="U23" s="6">
        <v>100</v>
      </c>
    </row>
    <row r="24" spans="1:21" ht="21.75" customHeight="1">
      <c r="A24" s="251"/>
      <c r="B24" s="251"/>
      <c r="C24" s="6">
        <v>111</v>
      </c>
      <c r="D24" s="34">
        <v>309</v>
      </c>
      <c r="E24" s="5" t="s">
        <v>38</v>
      </c>
      <c r="F24" s="30">
        <v>119</v>
      </c>
      <c r="G24" s="30">
        <v>177</v>
      </c>
      <c r="H24" s="29" t="s">
        <v>439</v>
      </c>
      <c r="I24" s="6">
        <v>100</v>
      </c>
      <c r="J24" s="30"/>
      <c r="K24" s="30"/>
      <c r="L24" s="30"/>
      <c r="M24" s="111"/>
      <c r="N24" s="111"/>
      <c r="O24" s="111"/>
      <c r="P24" s="111"/>
      <c r="Q24" s="111"/>
      <c r="R24" s="111"/>
      <c r="S24" s="30">
        <v>177</v>
      </c>
      <c r="T24" s="29" t="s">
        <v>439</v>
      </c>
      <c r="U24" s="6">
        <v>100</v>
      </c>
    </row>
    <row r="25" spans="1:21" ht="21.75" customHeight="1">
      <c r="A25" s="251"/>
      <c r="B25" s="251"/>
      <c r="C25" s="6">
        <v>111</v>
      </c>
      <c r="D25" s="34">
        <v>309</v>
      </c>
      <c r="E25" s="5" t="s">
        <v>38</v>
      </c>
      <c r="F25" s="30">
        <v>244</v>
      </c>
      <c r="G25" s="30">
        <v>113.4</v>
      </c>
      <c r="H25" s="29" t="s">
        <v>440</v>
      </c>
      <c r="I25" s="6">
        <v>98</v>
      </c>
      <c r="J25" s="30"/>
      <c r="K25" s="30"/>
      <c r="L25" s="30"/>
      <c r="M25" s="111"/>
      <c r="N25" s="111"/>
      <c r="O25" s="111"/>
      <c r="P25" s="111"/>
      <c r="Q25" s="111"/>
      <c r="R25" s="111"/>
      <c r="S25" s="30">
        <v>113.4</v>
      </c>
      <c r="T25" s="29" t="s">
        <v>440</v>
      </c>
      <c r="U25" s="6">
        <v>98</v>
      </c>
    </row>
    <row r="26" spans="1:21" ht="21.75" customHeight="1">
      <c r="A26" s="251"/>
      <c r="B26" s="251"/>
      <c r="C26" s="6">
        <v>111</v>
      </c>
      <c r="D26" s="34">
        <v>309</v>
      </c>
      <c r="E26" s="5" t="s">
        <v>441</v>
      </c>
      <c r="F26" s="30">
        <v>119</v>
      </c>
      <c r="G26" s="30">
        <v>320.8</v>
      </c>
      <c r="H26" s="29" t="s">
        <v>442</v>
      </c>
      <c r="I26" s="6">
        <v>100</v>
      </c>
      <c r="J26" s="30"/>
      <c r="K26" s="30"/>
      <c r="L26" s="30"/>
      <c r="M26" s="111"/>
      <c r="N26" s="111"/>
      <c r="O26" s="111"/>
      <c r="P26" s="111"/>
      <c r="Q26" s="111"/>
      <c r="R26" s="111"/>
      <c r="S26" s="30">
        <v>320.8</v>
      </c>
      <c r="T26" s="29" t="s">
        <v>442</v>
      </c>
      <c r="U26" s="6">
        <v>100</v>
      </c>
    </row>
    <row r="27" spans="1:21" ht="21.75" customHeight="1">
      <c r="A27" s="251"/>
      <c r="B27" s="251"/>
      <c r="C27" s="6">
        <v>111</v>
      </c>
      <c r="D27" s="34">
        <v>309</v>
      </c>
      <c r="E27" s="5" t="s">
        <v>441</v>
      </c>
      <c r="F27" s="30">
        <v>111</v>
      </c>
      <c r="G27" s="30"/>
      <c r="H27" s="29"/>
      <c r="I27" s="6"/>
      <c r="J27" s="30">
        <v>21.1</v>
      </c>
      <c r="K27" s="30">
        <v>21.1</v>
      </c>
      <c r="L27" s="30">
        <v>100</v>
      </c>
      <c r="M27" s="111"/>
      <c r="N27" s="111"/>
      <c r="O27" s="111"/>
      <c r="P27" s="111"/>
      <c r="Q27" s="111"/>
      <c r="R27" s="111"/>
      <c r="S27" s="30">
        <v>21.1</v>
      </c>
      <c r="T27" s="29" t="s">
        <v>444</v>
      </c>
      <c r="U27" s="6">
        <v>100</v>
      </c>
    </row>
    <row r="28" spans="1:21" ht="21.75" customHeight="1">
      <c r="A28" s="252"/>
      <c r="B28" s="252"/>
      <c r="C28" s="6">
        <v>111</v>
      </c>
      <c r="D28" s="34">
        <v>309</v>
      </c>
      <c r="E28" s="5" t="s">
        <v>441</v>
      </c>
      <c r="F28" s="30">
        <v>119</v>
      </c>
      <c r="G28" s="30"/>
      <c r="H28" s="29"/>
      <c r="I28" s="6"/>
      <c r="J28" s="30">
        <v>8.9</v>
      </c>
      <c r="K28" s="30">
        <v>8.9</v>
      </c>
      <c r="L28" s="30">
        <v>100</v>
      </c>
      <c r="M28" s="111"/>
      <c r="N28" s="111"/>
      <c r="O28" s="111"/>
      <c r="P28" s="111"/>
      <c r="Q28" s="111"/>
      <c r="R28" s="111"/>
      <c r="S28" s="30">
        <v>8.9</v>
      </c>
      <c r="T28" s="29" t="s">
        <v>443</v>
      </c>
      <c r="U28" s="6">
        <v>100</v>
      </c>
    </row>
    <row r="29" spans="1:21" ht="64.5">
      <c r="A29" s="12" t="s">
        <v>39</v>
      </c>
      <c r="B29" s="32" t="s">
        <v>23</v>
      </c>
      <c r="C29" s="5" t="s">
        <v>107</v>
      </c>
      <c r="D29" s="34">
        <v>310</v>
      </c>
      <c r="E29" s="5" t="s">
        <v>40</v>
      </c>
      <c r="F29" s="6">
        <v>521</v>
      </c>
      <c r="G29" s="35">
        <v>0</v>
      </c>
      <c r="H29" s="5" t="s">
        <v>28</v>
      </c>
      <c r="I29" s="6">
        <v>0</v>
      </c>
      <c r="J29" s="6">
        <v>268.7</v>
      </c>
      <c r="K29" s="6">
        <v>268.7</v>
      </c>
      <c r="L29" s="6">
        <v>100</v>
      </c>
      <c r="M29" s="111">
        <v>0</v>
      </c>
      <c r="N29" s="111">
        <v>0</v>
      </c>
      <c r="O29" s="111">
        <v>0</v>
      </c>
      <c r="P29" s="111">
        <v>0</v>
      </c>
      <c r="Q29" s="111">
        <v>0</v>
      </c>
      <c r="R29" s="111">
        <v>0</v>
      </c>
      <c r="S29" s="6">
        <v>268.7</v>
      </c>
      <c r="T29" s="5" t="s">
        <v>431</v>
      </c>
      <c r="U29" s="6">
        <v>100</v>
      </c>
    </row>
    <row r="30" spans="1:21" ht="44.25" customHeight="1">
      <c r="A30" s="12" t="s">
        <v>231</v>
      </c>
      <c r="B30" s="32"/>
      <c r="C30" s="5" t="s">
        <v>426</v>
      </c>
      <c r="D30" s="34" t="s">
        <v>232</v>
      </c>
      <c r="E30" s="5" t="s">
        <v>427</v>
      </c>
      <c r="F30" s="6" t="s">
        <v>428</v>
      </c>
      <c r="G30" s="116">
        <v>0.3</v>
      </c>
      <c r="H30" s="5" t="s">
        <v>429</v>
      </c>
      <c r="I30" s="6">
        <v>0</v>
      </c>
      <c r="J30" s="6">
        <v>125</v>
      </c>
      <c r="K30" s="6">
        <v>124.6</v>
      </c>
      <c r="L30" s="6">
        <v>99</v>
      </c>
      <c r="M30" s="111"/>
      <c r="N30" s="111"/>
      <c r="O30" s="111"/>
      <c r="P30" s="111"/>
      <c r="Q30" s="111"/>
      <c r="R30" s="111"/>
      <c r="S30" s="6">
        <v>125.3</v>
      </c>
      <c r="T30" s="5" t="s">
        <v>430</v>
      </c>
      <c r="U30" s="6">
        <v>99</v>
      </c>
    </row>
    <row r="31" spans="1:21" ht="38.25">
      <c r="A31" s="31" t="s">
        <v>41</v>
      </c>
      <c r="B31" s="32"/>
      <c r="C31" s="6"/>
      <c r="D31" s="34"/>
      <c r="E31" s="5"/>
      <c r="F31" s="91"/>
      <c r="G31" s="91">
        <v>199.2</v>
      </c>
      <c r="H31" s="92" t="s">
        <v>425</v>
      </c>
      <c r="I31" s="91">
        <v>100</v>
      </c>
      <c r="J31" s="91">
        <v>0</v>
      </c>
      <c r="K31" s="91">
        <v>0</v>
      </c>
      <c r="L31" s="91">
        <v>0</v>
      </c>
      <c r="M31" s="117">
        <v>0</v>
      </c>
      <c r="N31" s="117">
        <v>0</v>
      </c>
      <c r="O31" s="117">
        <v>0</v>
      </c>
      <c r="P31" s="117">
        <v>0</v>
      </c>
      <c r="Q31" s="117">
        <v>0</v>
      </c>
      <c r="R31" s="117">
        <v>0</v>
      </c>
      <c r="S31" s="91">
        <v>199.2</v>
      </c>
      <c r="T31" s="5" t="s">
        <v>425</v>
      </c>
      <c r="U31" s="6">
        <v>100</v>
      </c>
    </row>
    <row r="32" spans="1:21" ht="64.5">
      <c r="A32" s="12" t="s">
        <v>419</v>
      </c>
      <c r="B32" s="32" t="s">
        <v>23</v>
      </c>
      <c r="C32" s="6">
        <v>94</v>
      </c>
      <c r="D32" s="34">
        <v>310</v>
      </c>
      <c r="E32" s="5" t="s">
        <v>421</v>
      </c>
      <c r="F32" s="6">
        <v>540</v>
      </c>
      <c r="G32" s="6">
        <v>198</v>
      </c>
      <c r="H32" s="5" t="s">
        <v>424</v>
      </c>
      <c r="I32" s="6">
        <v>100</v>
      </c>
      <c r="J32" s="6">
        <v>0</v>
      </c>
      <c r="K32" s="6">
        <v>0</v>
      </c>
      <c r="L32" s="6">
        <v>0</v>
      </c>
      <c r="M32" s="111">
        <v>0</v>
      </c>
      <c r="N32" s="111">
        <v>0</v>
      </c>
      <c r="O32" s="111">
        <v>0</v>
      </c>
      <c r="P32" s="111">
        <v>0</v>
      </c>
      <c r="Q32" s="111">
        <v>0</v>
      </c>
      <c r="R32" s="111">
        <v>0</v>
      </c>
      <c r="S32" s="6">
        <v>198</v>
      </c>
      <c r="T32" s="5" t="s">
        <v>424</v>
      </c>
      <c r="U32" s="6">
        <v>100</v>
      </c>
    </row>
    <row r="33" spans="1:21" ht="64.5">
      <c r="A33" s="12" t="s">
        <v>420</v>
      </c>
      <c r="B33" s="32" t="s">
        <v>23</v>
      </c>
      <c r="C33" s="6">
        <v>111</v>
      </c>
      <c r="D33" s="34">
        <v>309</v>
      </c>
      <c r="E33" s="5" t="s">
        <v>422</v>
      </c>
      <c r="F33" s="6">
        <v>244</v>
      </c>
      <c r="G33" s="6">
        <v>1.2</v>
      </c>
      <c r="H33" s="5" t="s">
        <v>423</v>
      </c>
      <c r="I33" s="6">
        <v>100</v>
      </c>
      <c r="J33" s="6"/>
      <c r="K33" s="6"/>
      <c r="L33" s="6"/>
      <c r="M33" s="111"/>
      <c r="N33" s="111"/>
      <c r="O33" s="111"/>
      <c r="P33" s="111"/>
      <c r="Q33" s="111"/>
      <c r="R33" s="111"/>
      <c r="S33" s="6">
        <v>1.2</v>
      </c>
      <c r="T33" s="5" t="s">
        <v>423</v>
      </c>
      <c r="U33" s="6">
        <v>100</v>
      </c>
    </row>
    <row r="34" spans="1:21" ht="64.5">
      <c r="A34" s="31" t="s">
        <v>42</v>
      </c>
      <c r="B34" s="32" t="s">
        <v>23</v>
      </c>
      <c r="C34" s="6"/>
      <c r="D34" s="34"/>
      <c r="E34" s="5"/>
      <c r="F34" s="6"/>
      <c r="G34" s="5" t="s">
        <v>418</v>
      </c>
      <c r="H34" s="5" t="s">
        <v>418</v>
      </c>
      <c r="I34" s="6">
        <v>100</v>
      </c>
      <c r="J34" s="6">
        <v>0</v>
      </c>
      <c r="K34" s="6">
        <v>0</v>
      </c>
      <c r="L34" s="6">
        <v>0</v>
      </c>
      <c r="M34" s="111">
        <v>0</v>
      </c>
      <c r="N34" s="111">
        <v>0</v>
      </c>
      <c r="O34" s="111">
        <v>0</v>
      </c>
      <c r="P34" s="111">
        <v>0</v>
      </c>
      <c r="Q34" s="111">
        <v>0</v>
      </c>
      <c r="R34" s="111">
        <v>0</v>
      </c>
      <c r="S34" s="5" t="s">
        <v>418</v>
      </c>
      <c r="T34" s="5" t="s">
        <v>418</v>
      </c>
      <c r="U34" s="6">
        <v>100</v>
      </c>
    </row>
    <row r="35" spans="1:21" ht="64.5">
      <c r="A35" s="12" t="s">
        <v>44</v>
      </c>
      <c r="B35" s="32" t="s">
        <v>23</v>
      </c>
      <c r="C35" s="6">
        <v>111</v>
      </c>
      <c r="D35" s="34">
        <v>314</v>
      </c>
      <c r="E35" s="5" t="s">
        <v>43</v>
      </c>
      <c r="F35" s="6">
        <v>244</v>
      </c>
      <c r="G35" s="5" t="s">
        <v>418</v>
      </c>
      <c r="H35" s="5" t="s">
        <v>418</v>
      </c>
      <c r="I35" s="6">
        <v>100</v>
      </c>
      <c r="J35" s="6">
        <v>0</v>
      </c>
      <c r="K35" s="6">
        <v>0</v>
      </c>
      <c r="L35" s="6">
        <v>0</v>
      </c>
      <c r="M35" s="111">
        <v>0</v>
      </c>
      <c r="N35" s="111">
        <v>0</v>
      </c>
      <c r="O35" s="111">
        <v>0</v>
      </c>
      <c r="P35" s="111">
        <v>0</v>
      </c>
      <c r="Q35" s="111">
        <v>0</v>
      </c>
      <c r="R35" s="111">
        <v>0</v>
      </c>
      <c r="S35" s="5" t="s">
        <v>418</v>
      </c>
      <c r="T35" s="5" t="s">
        <v>418</v>
      </c>
      <c r="U35" s="6">
        <v>100</v>
      </c>
    </row>
    <row r="36" spans="1:21">
      <c r="A36" s="12" t="s">
        <v>32</v>
      </c>
      <c r="B36" s="32" t="s">
        <v>32</v>
      </c>
      <c r="C36" s="6" t="s">
        <v>32</v>
      </c>
      <c r="D36" s="34" t="s">
        <v>32</v>
      </c>
      <c r="E36" s="5" t="s">
        <v>32</v>
      </c>
      <c r="F36" s="6" t="s">
        <v>32</v>
      </c>
      <c r="G36" s="35" t="s">
        <v>32</v>
      </c>
      <c r="H36" s="5" t="s">
        <v>32</v>
      </c>
      <c r="I36" s="6" t="s">
        <v>32</v>
      </c>
      <c r="J36" s="6"/>
      <c r="K36" s="6"/>
      <c r="L36" s="6"/>
      <c r="M36" s="111"/>
      <c r="N36" s="111"/>
      <c r="O36" s="111"/>
      <c r="P36" s="111"/>
      <c r="Q36" s="111"/>
      <c r="R36" s="111"/>
      <c r="S36" s="6" t="s">
        <v>32</v>
      </c>
      <c r="T36" s="5" t="s">
        <v>32</v>
      </c>
      <c r="U36" s="6" t="s">
        <v>32</v>
      </c>
    </row>
    <row r="37" spans="1:21" ht="64.5">
      <c r="A37" s="31" t="s">
        <v>233</v>
      </c>
      <c r="B37" s="32" t="s">
        <v>23</v>
      </c>
      <c r="C37" s="6">
        <v>111</v>
      </c>
      <c r="D37" s="34"/>
      <c r="E37" s="5"/>
      <c r="F37" s="6"/>
      <c r="G37" s="5" t="s">
        <v>417</v>
      </c>
      <c r="H37" s="5" t="s">
        <v>417</v>
      </c>
      <c r="I37" s="6">
        <v>100</v>
      </c>
      <c r="J37" s="6">
        <v>0</v>
      </c>
      <c r="K37" s="6">
        <v>0</v>
      </c>
      <c r="L37" s="6">
        <v>0</v>
      </c>
      <c r="M37" s="111">
        <v>0</v>
      </c>
      <c r="N37" s="111">
        <v>0</v>
      </c>
      <c r="O37" s="111">
        <v>0</v>
      </c>
      <c r="P37" s="111">
        <v>0</v>
      </c>
      <c r="Q37" s="111">
        <v>0</v>
      </c>
      <c r="R37" s="111">
        <v>0</v>
      </c>
      <c r="S37" s="5" t="s">
        <v>417</v>
      </c>
      <c r="T37" s="5" t="s">
        <v>417</v>
      </c>
      <c r="U37" s="6">
        <v>100</v>
      </c>
    </row>
    <row r="38" spans="1:21" ht="63.75" customHeight="1">
      <c r="A38" s="12" t="s">
        <v>234</v>
      </c>
      <c r="B38" s="32" t="s">
        <v>23</v>
      </c>
      <c r="C38" s="6">
        <v>111</v>
      </c>
      <c r="D38" s="34">
        <v>314</v>
      </c>
      <c r="E38" s="5" t="s">
        <v>415</v>
      </c>
      <c r="F38" s="6">
        <v>244</v>
      </c>
      <c r="G38" s="5" t="s">
        <v>416</v>
      </c>
      <c r="H38" s="5" t="s">
        <v>416</v>
      </c>
      <c r="I38" s="6">
        <v>100</v>
      </c>
      <c r="J38" s="6">
        <v>0</v>
      </c>
      <c r="K38" s="6">
        <v>0</v>
      </c>
      <c r="L38" s="6">
        <v>0</v>
      </c>
      <c r="M38" s="111">
        <v>0</v>
      </c>
      <c r="N38" s="111">
        <v>0</v>
      </c>
      <c r="O38" s="111">
        <v>0</v>
      </c>
      <c r="P38" s="111">
        <v>0</v>
      </c>
      <c r="Q38" s="111">
        <v>0</v>
      </c>
      <c r="R38" s="111">
        <v>0</v>
      </c>
      <c r="S38" s="5" t="s">
        <v>416</v>
      </c>
      <c r="T38" s="5" t="s">
        <v>416</v>
      </c>
      <c r="U38" s="6">
        <v>100</v>
      </c>
    </row>
    <row r="39" spans="1:21" ht="68.25" customHeight="1">
      <c r="A39" s="32" t="s">
        <v>235</v>
      </c>
      <c r="B39" s="32" t="s">
        <v>23</v>
      </c>
      <c r="C39" s="6">
        <v>111</v>
      </c>
      <c r="D39" s="34">
        <v>314</v>
      </c>
      <c r="E39" s="5" t="s">
        <v>236</v>
      </c>
      <c r="F39" s="6">
        <v>244</v>
      </c>
      <c r="G39" s="35">
        <v>31.8</v>
      </c>
      <c r="H39" s="5" t="s">
        <v>414</v>
      </c>
      <c r="I39" s="6">
        <v>100</v>
      </c>
      <c r="J39" s="6">
        <v>0</v>
      </c>
      <c r="K39" s="6">
        <v>0</v>
      </c>
      <c r="L39" s="6">
        <v>0</v>
      </c>
      <c r="M39" s="111">
        <v>0</v>
      </c>
      <c r="N39" s="111">
        <v>0</v>
      </c>
      <c r="O39" s="111">
        <v>0</v>
      </c>
      <c r="P39" s="111">
        <v>0</v>
      </c>
      <c r="Q39" s="111">
        <v>0</v>
      </c>
      <c r="R39" s="111">
        <v>0</v>
      </c>
      <c r="S39" s="6">
        <v>31.8</v>
      </c>
      <c r="T39" s="5" t="s">
        <v>414</v>
      </c>
      <c r="U39" s="6">
        <v>100</v>
      </c>
    </row>
    <row r="40" spans="1:21" ht="21">
      <c r="A40" s="271" t="s">
        <v>46</v>
      </c>
      <c r="B40" s="272"/>
      <c r="C40" s="272"/>
      <c r="D40" s="272"/>
      <c r="E40" s="272"/>
      <c r="F40" s="272"/>
      <c r="G40" s="272"/>
      <c r="H40" s="272"/>
      <c r="I40" s="272"/>
      <c r="J40" s="272"/>
      <c r="K40" s="272"/>
      <c r="L40" s="272"/>
      <c r="M40" s="272"/>
      <c r="N40" s="272"/>
      <c r="O40" s="272"/>
      <c r="P40" s="272"/>
      <c r="Q40" s="272"/>
      <c r="R40" s="272"/>
      <c r="S40" s="272"/>
      <c r="T40" s="272"/>
      <c r="U40" s="272"/>
    </row>
    <row r="41" spans="1:21" ht="63.75">
      <c r="A41" s="27" t="s">
        <v>47</v>
      </c>
      <c r="B41" s="4" t="s">
        <v>23</v>
      </c>
      <c r="C41" s="37" t="s">
        <v>48</v>
      </c>
      <c r="D41" s="37" t="s">
        <v>24</v>
      </c>
      <c r="E41" s="37" t="s">
        <v>24</v>
      </c>
      <c r="F41" s="37" t="s">
        <v>24</v>
      </c>
      <c r="G41" s="37" t="s">
        <v>448</v>
      </c>
      <c r="H41" s="37" t="s">
        <v>449</v>
      </c>
      <c r="I41" s="37" t="s">
        <v>450</v>
      </c>
      <c r="J41" s="37" t="s">
        <v>451</v>
      </c>
      <c r="K41" s="37" t="s">
        <v>451</v>
      </c>
      <c r="L41" s="40" t="s">
        <v>62</v>
      </c>
      <c r="M41" s="36">
        <v>0</v>
      </c>
      <c r="N41" s="36">
        <v>0</v>
      </c>
      <c r="O41" s="36">
        <v>0</v>
      </c>
      <c r="P41" s="36">
        <v>0</v>
      </c>
      <c r="Q41" s="36">
        <v>0</v>
      </c>
      <c r="R41" s="36">
        <v>0</v>
      </c>
      <c r="S41" s="41" t="s">
        <v>452</v>
      </c>
      <c r="T41" s="37" t="s">
        <v>453</v>
      </c>
      <c r="U41" s="37" t="s">
        <v>454</v>
      </c>
    </row>
    <row r="42" spans="1:21" ht="63.75">
      <c r="A42" s="27" t="s">
        <v>61</v>
      </c>
      <c r="B42" s="4" t="s">
        <v>23</v>
      </c>
      <c r="C42" s="37" t="s">
        <v>48</v>
      </c>
      <c r="D42" s="37" t="s">
        <v>49</v>
      </c>
      <c r="E42" s="37" t="s">
        <v>50</v>
      </c>
      <c r="F42" s="37"/>
      <c r="G42" s="37" t="s">
        <v>448</v>
      </c>
      <c r="H42" s="37" t="s">
        <v>449</v>
      </c>
      <c r="I42" s="37" t="s">
        <v>450</v>
      </c>
      <c r="J42" s="37" t="s">
        <v>451</v>
      </c>
      <c r="K42" s="37" t="s">
        <v>451</v>
      </c>
      <c r="L42" s="40" t="s">
        <v>62</v>
      </c>
      <c r="M42" s="36">
        <v>0</v>
      </c>
      <c r="N42" s="36">
        <v>0</v>
      </c>
      <c r="O42" s="36">
        <v>0</v>
      </c>
      <c r="P42" s="36">
        <v>0</v>
      </c>
      <c r="Q42" s="36">
        <v>0</v>
      </c>
      <c r="R42" s="36">
        <v>0</v>
      </c>
      <c r="S42" s="41" t="s">
        <v>452</v>
      </c>
      <c r="T42" s="37" t="s">
        <v>453</v>
      </c>
      <c r="U42" s="37" t="s">
        <v>454</v>
      </c>
    </row>
    <row r="43" spans="1:21">
      <c r="A43" s="28" t="s">
        <v>51</v>
      </c>
      <c r="B43" s="15"/>
      <c r="C43" s="37" t="s">
        <v>48</v>
      </c>
      <c r="D43" s="37" t="s">
        <v>49</v>
      </c>
      <c r="E43" s="37" t="s">
        <v>52</v>
      </c>
      <c r="F43" s="37" t="s">
        <v>53</v>
      </c>
      <c r="G43" s="37" t="s">
        <v>455</v>
      </c>
      <c r="H43" s="37" t="s">
        <v>455</v>
      </c>
      <c r="I43" s="37" t="s">
        <v>62</v>
      </c>
      <c r="J43" s="37" t="s">
        <v>28</v>
      </c>
      <c r="K43" s="37" t="s">
        <v>28</v>
      </c>
      <c r="L43" s="40" t="s">
        <v>28</v>
      </c>
      <c r="M43" s="36">
        <v>0</v>
      </c>
      <c r="N43" s="36">
        <v>0</v>
      </c>
      <c r="O43" s="36">
        <v>0</v>
      </c>
      <c r="P43" s="36">
        <v>0</v>
      </c>
      <c r="Q43" s="36">
        <v>0</v>
      </c>
      <c r="R43" s="36">
        <v>0</v>
      </c>
      <c r="S43" s="41" t="s">
        <v>455</v>
      </c>
      <c r="T43" s="37" t="s">
        <v>455</v>
      </c>
      <c r="U43" s="37" t="s">
        <v>62</v>
      </c>
    </row>
    <row r="44" spans="1:21" ht="38.25">
      <c r="A44" s="28" t="s">
        <v>54</v>
      </c>
      <c r="B44" s="15"/>
      <c r="C44" s="37">
        <v>111</v>
      </c>
      <c r="D44" s="37">
        <v>1102</v>
      </c>
      <c r="E44" s="37" t="s">
        <v>52</v>
      </c>
      <c r="F44" s="37">
        <v>244</v>
      </c>
      <c r="G44" s="37" t="s">
        <v>456</v>
      </c>
      <c r="H44" s="37" t="s">
        <v>456</v>
      </c>
      <c r="I44" s="37" t="s">
        <v>62</v>
      </c>
      <c r="J44" s="37" t="s">
        <v>28</v>
      </c>
      <c r="K44" s="37" t="s">
        <v>28</v>
      </c>
      <c r="L44" s="40" t="s">
        <v>28</v>
      </c>
      <c r="M44" s="36">
        <v>0</v>
      </c>
      <c r="N44" s="36">
        <v>0</v>
      </c>
      <c r="O44" s="36">
        <v>0</v>
      </c>
      <c r="P44" s="36">
        <v>0</v>
      </c>
      <c r="Q44" s="36">
        <v>0</v>
      </c>
      <c r="R44" s="36">
        <v>0</v>
      </c>
      <c r="S44" s="41" t="s">
        <v>456</v>
      </c>
      <c r="T44" s="37" t="s">
        <v>456</v>
      </c>
      <c r="U44" s="37" t="s">
        <v>62</v>
      </c>
    </row>
    <row r="45" spans="1:21" ht="102">
      <c r="A45" s="38" t="s">
        <v>55</v>
      </c>
      <c r="B45" s="8"/>
      <c r="C45" s="42" t="s">
        <v>48</v>
      </c>
      <c r="D45" s="42" t="s">
        <v>49</v>
      </c>
      <c r="E45" s="42" t="s">
        <v>56</v>
      </c>
      <c r="F45" s="42" t="s">
        <v>237</v>
      </c>
      <c r="G45" s="42" t="s">
        <v>457</v>
      </c>
      <c r="H45" s="42" t="s">
        <v>458</v>
      </c>
      <c r="I45" s="42" t="s">
        <v>354</v>
      </c>
      <c r="J45" s="42" t="s">
        <v>28</v>
      </c>
      <c r="K45" s="42" t="s">
        <v>28</v>
      </c>
      <c r="L45" s="43" t="s">
        <v>28</v>
      </c>
      <c r="M45" s="36">
        <v>0</v>
      </c>
      <c r="N45" s="36">
        <v>0</v>
      </c>
      <c r="O45" s="36">
        <v>0</v>
      </c>
      <c r="P45" s="36">
        <v>0</v>
      </c>
      <c r="Q45" s="36">
        <v>0</v>
      </c>
      <c r="R45" s="36">
        <v>0</v>
      </c>
      <c r="S45" s="44" t="s">
        <v>457</v>
      </c>
      <c r="T45" s="42" t="s">
        <v>458</v>
      </c>
      <c r="U45" s="42" t="s">
        <v>354</v>
      </c>
    </row>
    <row r="46" spans="1:21" ht="76.5">
      <c r="A46" s="38" t="s">
        <v>57</v>
      </c>
      <c r="B46" s="39"/>
      <c r="C46" s="45" t="s">
        <v>48</v>
      </c>
      <c r="D46" s="45" t="s">
        <v>49</v>
      </c>
      <c r="E46" s="45" t="s">
        <v>58</v>
      </c>
      <c r="F46" s="45" t="s">
        <v>59</v>
      </c>
      <c r="G46" s="45" t="s">
        <v>459</v>
      </c>
      <c r="H46" s="45" t="s">
        <v>459</v>
      </c>
      <c r="I46" s="45" t="s">
        <v>62</v>
      </c>
      <c r="J46" s="45"/>
      <c r="K46" s="45"/>
      <c r="L46" s="46"/>
      <c r="M46" s="36">
        <v>0</v>
      </c>
      <c r="N46" s="36">
        <v>0</v>
      </c>
      <c r="O46" s="36">
        <v>0</v>
      </c>
      <c r="P46" s="36">
        <v>0</v>
      </c>
      <c r="Q46" s="36">
        <v>0</v>
      </c>
      <c r="R46" s="36">
        <v>0</v>
      </c>
      <c r="S46" s="47" t="s">
        <v>459</v>
      </c>
      <c r="T46" s="45" t="s">
        <v>459</v>
      </c>
      <c r="U46" s="45" t="s">
        <v>62</v>
      </c>
    </row>
    <row r="47" spans="1:21" ht="169.5" customHeight="1">
      <c r="A47" s="28" t="s">
        <v>460</v>
      </c>
      <c r="B47" s="4"/>
      <c r="C47" s="37" t="s">
        <v>48</v>
      </c>
      <c r="D47" s="37" t="s">
        <v>49</v>
      </c>
      <c r="E47" s="37" t="s">
        <v>461</v>
      </c>
      <c r="F47" s="37" t="s">
        <v>59</v>
      </c>
      <c r="G47" s="37"/>
      <c r="H47" s="37"/>
      <c r="I47" s="37"/>
      <c r="J47" s="37" t="s">
        <v>451</v>
      </c>
      <c r="K47" s="37" t="s">
        <v>451</v>
      </c>
      <c r="L47" s="40" t="s">
        <v>62</v>
      </c>
      <c r="M47" s="36">
        <v>0</v>
      </c>
      <c r="N47" s="36">
        <v>0</v>
      </c>
      <c r="O47" s="36">
        <v>0</v>
      </c>
      <c r="P47" s="36">
        <v>0</v>
      </c>
      <c r="Q47" s="36">
        <v>0</v>
      </c>
      <c r="R47" s="36">
        <v>0</v>
      </c>
      <c r="S47" s="41" t="s">
        <v>451</v>
      </c>
      <c r="T47" s="37" t="s">
        <v>451</v>
      </c>
      <c r="U47" s="48" t="s">
        <v>62</v>
      </c>
    </row>
    <row r="48" spans="1:21" ht="172.5" customHeight="1">
      <c r="A48" s="28" t="s">
        <v>460</v>
      </c>
      <c r="B48" s="4"/>
      <c r="C48" s="37" t="s">
        <v>48</v>
      </c>
      <c r="D48" s="37" t="s">
        <v>49</v>
      </c>
      <c r="E48" s="37" t="s">
        <v>462</v>
      </c>
      <c r="F48" s="37" t="s">
        <v>59</v>
      </c>
      <c r="G48" s="37" t="s">
        <v>463</v>
      </c>
      <c r="H48" s="37" t="s">
        <v>463</v>
      </c>
      <c r="I48" s="37" t="s">
        <v>62</v>
      </c>
      <c r="J48" s="37"/>
      <c r="K48" s="37"/>
      <c r="L48" s="40"/>
      <c r="M48" s="36">
        <v>0</v>
      </c>
      <c r="N48" s="36">
        <v>0</v>
      </c>
      <c r="O48" s="36">
        <v>0</v>
      </c>
      <c r="P48" s="36">
        <v>0</v>
      </c>
      <c r="Q48" s="36">
        <v>0</v>
      </c>
      <c r="R48" s="36">
        <v>0</v>
      </c>
      <c r="S48" s="41" t="s">
        <v>463</v>
      </c>
      <c r="T48" s="37" t="s">
        <v>463</v>
      </c>
      <c r="U48" s="37" t="s">
        <v>62</v>
      </c>
    </row>
    <row r="49" spans="1:21" s="119" customFormat="1" ht="21">
      <c r="A49" s="266" t="s">
        <v>63</v>
      </c>
      <c r="B49" s="273"/>
      <c r="C49" s="273"/>
      <c r="D49" s="273"/>
      <c r="E49" s="273"/>
      <c r="F49" s="273"/>
      <c r="G49" s="273"/>
      <c r="H49" s="273"/>
      <c r="I49" s="273"/>
      <c r="J49" s="273"/>
      <c r="K49" s="273"/>
      <c r="L49" s="273"/>
      <c r="M49" s="273"/>
      <c r="N49" s="273"/>
      <c r="O49" s="273"/>
      <c r="P49" s="273"/>
      <c r="Q49" s="273"/>
      <c r="R49" s="273"/>
      <c r="S49" s="273"/>
      <c r="T49" s="273"/>
      <c r="U49" s="273"/>
    </row>
    <row r="50" spans="1:21" s="119" customFormat="1" ht="56.25" customHeight="1">
      <c r="A50" s="178" t="s">
        <v>64</v>
      </c>
      <c r="B50" s="177"/>
      <c r="C50" s="175"/>
      <c r="D50" s="175"/>
      <c r="E50" s="175"/>
      <c r="F50" s="175"/>
      <c r="G50" s="179">
        <f>G51+G58+G74+G81</f>
        <v>53878.5</v>
      </c>
      <c r="H50" s="179">
        <f>H51+H58+H74+H81</f>
        <v>52705.8</v>
      </c>
      <c r="I50" s="179">
        <f>H50/G50*100</f>
        <v>97.823436064478415</v>
      </c>
      <c r="J50" s="179">
        <f>J51+J58+J74+J81</f>
        <v>13540.100000000002</v>
      </c>
      <c r="K50" s="179">
        <f>K51+K58+K74+K81</f>
        <v>13540.100000000002</v>
      </c>
      <c r="L50" s="179">
        <f>K50/J50*100</f>
        <v>100</v>
      </c>
      <c r="M50" s="179">
        <v>524.20000000000005</v>
      </c>
      <c r="N50" s="179">
        <v>524.20000000000005</v>
      </c>
      <c r="O50" s="179">
        <v>100</v>
      </c>
      <c r="P50" s="179"/>
      <c r="Q50" s="179"/>
      <c r="R50" s="179"/>
      <c r="S50" s="179">
        <f>S51+S58+S74+S81</f>
        <v>67942.8</v>
      </c>
      <c r="T50" s="179">
        <f>T51+T58+T74+T81</f>
        <v>66770.100000000006</v>
      </c>
      <c r="U50" s="179">
        <f t="shared" ref="U50:U73" si="4">T50/S50*100</f>
        <v>98.273989296879137</v>
      </c>
    </row>
    <row r="51" spans="1:21" s="119" customFormat="1" ht="63.75">
      <c r="A51" s="178" t="s">
        <v>238</v>
      </c>
      <c r="B51" s="175" t="s">
        <v>23</v>
      </c>
      <c r="C51" s="176">
        <v>111</v>
      </c>
      <c r="D51" s="175" t="s">
        <v>239</v>
      </c>
      <c r="E51" s="175"/>
      <c r="F51" s="176"/>
      <c r="G51" s="179">
        <f>G52+G53+G54+G55+G56+G57</f>
        <v>11912.9</v>
      </c>
      <c r="H51" s="179">
        <f>H52+H53+H54+H55+H56+H57</f>
        <v>11876.9</v>
      </c>
      <c r="I51" s="179">
        <f>H51/G51*100</f>
        <v>99.697806579422306</v>
      </c>
      <c r="J51" s="179">
        <f>J52+J53+J54+J55+J56+J57</f>
        <v>3108.1</v>
      </c>
      <c r="K51" s="179">
        <f>K52+K53+K54+K55+K56+K57</f>
        <v>3108.1</v>
      </c>
      <c r="L51" s="179">
        <f>K51/J51*100</f>
        <v>100</v>
      </c>
      <c r="M51" s="175"/>
      <c r="N51" s="175"/>
      <c r="O51" s="177"/>
      <c r="P51" s="177"/>
      <c r="Q51" s="177"/>
      <c r="R51" s="177"/>
      <c r="S51" s="180">
        <f>S52+S53+S54+S55+S56+S57</f>
        <v>15021</v>
      </c>
      <c r="T51" s="180">
        <f>T52+T53+T54+T55+T56+T57</f>
        <v>14985</v>
      </c>
      <c r="U51" s="180">
        <f t="shared" si="4"/>
        <v>99.760335530257635</v>
      </c>
    </row>
    <row r="52" spans="1:21">
      <c r="A52" s="244" t="s">
        <v>65</v>
      </c>
      <c r="B52" s="258" t="s">
        <v>23</v>
      </c>
      <c r="C52" s="261">
        <v>111</v>
      </c>
      <c r="D52" s="258" t="s">
        <v>239</v>
      </c>
      <c r="E52" s="258" t="s">
        <v>241</v>
      </c>
      <c r="F52" s="164">
        <v>610</v>
      </c>
      <c r="G52" s="165">
        <v>11779.9</v>
      </c>
      <c r="H52" s="165">
        <v>11743.9</v>
      </c>
      <c r="I52" s="165">
        <f>H52/G52*100</f>
        <v>99.694394689258829</v>
      </c>
      <c r="J52" s="165"/>
      <c r="K52" s="165"/>
      <c r="L52" s="165"/>
      <c r="M52" s="165"/>
      <c r="N52" s="165"/>
      <c r="O52" s="166"/>
      <c r="P52" s="166"/>
      <c r="Q52" s="166"/>
      <c r="R52" s="166"/>
      <c r="S52" s="166">
        <f t="shared" ref="S52:T57" si="5">G52+J52+M52+P52</f>
        <v>11779.9</v>
      </c>
      <c r="T52" s="166">
        <f t="shared" si="5"/>
        <v>11743.9</v>
      </c>
      <c r="U52" s="166">
        <f t="shared" si="4"/>
        <v>99.694394689258829</v>
      </c>
    </row>
    <row r="53" spans="1:21" ht="51.75" customHeight="1">
      <c r="A53" s="246"/>
      <c r="B53" s="260"/>
      <c r="C53" s="263"/>
      <c r="D53" s="260"/>
      <c r="E53" s="260"/>
      <c r="F53" s="164"/>
      <c r="G53" s="165"/>
      <c r="H53" s="165"/>
      <c r="I53" s="165"/>
      <c r="J53" s="165"/>
      <c r="K53" s="165"/>
      <c r="L53" s="165"/>
      <c r="M53" s="165"/>
      <c r="N53" s="165"/>
      <c r="O53" s="166"/>
      <c r="P53" s="166"/>
      <c r="Q53" s="166"/>
      <c r="R53" s="166"/>
      <c r="S53" s="166">
        <f t="shared" si="5"/>
        <v>0</v>
      </c>
      <c r="T53" s="166">
        <f t="shared" si="5"/>
        <v>0</v>
      </c>
      <c r="U53" s="166"/>
    </row>
    <row r="54" spans="1:21" ht="114.75">
      <c r="A54" s="167" t="s">
        <v>243</v>
      </c>
      <c r="B54" s="168" t="s">
        <v>23</v>
      </c>
      <c r="C54" s="169">
        <v>111</v>
      </c>
      <c r="D54" s="170" t="s">
        <v>239</v>
      </c>
      <c r="E54" s="202" t="s">
        <v>246</v>
      </c>
      <c r="F54" s="164"/>
      <c r="G54" s="165"/>
      <c r="H54" s="165"/>
      <c r="I54" s="165"/>
      <c r="J54" s="165"/>
      <c r="K54" s="165"/>
      <c r="L54" s="165"/>
      <c r="M54" s="165"/>
      <c r="N54" s="165"/>
      <c r="O54" s="166"/>
      <c r="P54" s="166"/>
      <c r="Q54" s="166"/>
      <c r="R54" s="166"/>
      <c r="S54" s="166">
        <f t="shared" si="5"/>
        <v>0</v>
      </c>
      <c r="T54" s="166">
        <f t="shared" si="5"/>
        <v>0</v>
      </c>
      <c r="U54" s="166" t="e">
        <f t="shared" si="4"/>
        <v>#DIV/0!</v>
      </c>
    </row>
    <row r="55" spans="1:21" ht="102">
      <c r="A55" s="167" t="s">
        <v>73</v>
      </c>
      <c r="B55" s="168" t="s">
        <v>23</v>
      </c>
      <c r="C55" s="169">
        <v>111</v>
      </c>
      <c r="D55" s="170" t="s">
        <v>239</v>
      </c>
      <c r="E55" s="170" t="s">
        <v>246</v>
      </c>
      <c r="F55" s="164">
        <v>612</v>
      </c>
      <c r="G55" s="165">
        <v>133</v>
      </c>
      <c r="H55" s="165">
        <v>133</v>
      </c>
      <c r="I55" s="165">
        <f>H55/G55*100</f>
        <v>100</v>
      </c>
      <c r="J55" s="165"/>
      <c r="K55" s="165"/>
      <c r="L55" s="165"/>
      <c r="M55" s="165"/>
      <c r="N55" s="165"/>
      <c r="O55" s="166"/>
      <c r="P55" s="166"/>
      <c r="Q55" s="166"/>
      <c r="R55" s="166"/>
      <c r="S55" s="166">
        <f t="shared" si="5"/>
        <v>133</v>
      </c>
      <c r="T55" s="166">
        <f t="shared" si="5"/>
        <v>133</v>
      </c>
      <c r="U55" s="166">
        <f t="shared" si="4"/>
        <v>100</v>
      </c>
    </row>
    <row r="56" spans="1:21" ht="178.5">
      <c r="A56" s="167" t="s">
        <v>66</v>
      </c>
      <c r="B56" s="168" t="s">
        <v>23</v>
      </c>
      <c r="C56" s="169">
        <v>111</v>
      </c>
      <c r="D56" s="170" t="s">
        <v>239</v>
      </c>
      <c r="E56" s="170" t="s">
        <v>248</v>
      </c>
      <c r="F56" s="164">
        <v>612</v>
      </c>
      <c r="G56" s="165"/>
      <c r="H56" s="165"/>
      <c r="I56" s="165"/>
      <c r="J56" s="165">
        <v>87.5</v>
      </c>
      <c r="K56" s="165">
        <v>87.5</v>
      </c>
      <c r="L56" s="165">
        <f>K56/J56*100</f>
        <v>100</v>
      </c>
      <c r="M56" s="165"/>
      <c r="N56" s="165"/>
      <c r="O56" s="166"/>
      <c r="P56" s="166"/>
      <c r="Q56" s="166"/>
      <c r="R56" s="166"/>
      <c r="S56" s="166">
        <f t="shared" si="5"/>
        <v>87.5</v>
      </c>
      <c r="T56" s="166">
        <f t="shared" si="5"/>
        <v>87.5</v>
      </c>
      <c r="U56" s="166">
        <f t="shared" si="4"/>
        <v>100</v>
      </c>
    </row>
    <row r="57" spans="1:21" ht="76.5">
      <c r="A57" s="171" t="s">
        <v>277</v>
      </c>
      <c r="B57" s="168" t="s">
        <v>23</v>
      </c>
      <c r="C57" s="169">
        <v>111</v>
      </c>
      <c r="D57" s="170" t="s">
        <v>239</v>
      </c>
      <c r="E57" s="170" t="s">
        <v>251</v>
      </c>
      <c r="F57" s="164">
        <v>612</v>
      </c>
      <c r="G57" s="165"/>
      <c r="H57" s="165"/>
      <c r="I57" s="165"/>
      <c r="J57" s="165">
        <v>3020.6</v>
      </c>
      <c r="K57" s="165">
        <v>3020.6</v>
      </c>
      <c r="L57" s="165">
        <f>K57/J57*100</f>
        <v>100</v>
      </c>
      <c r="M57" s="165"/>
      <c r="N57" s="165"/>
      <c r="O57" s="166"/>
      <c r="P57" s="166"/>
      <c r="Q57" s="166"/>
      <c r="R57" s="166"/>
      <c r="S57" s="166">
        <f t="shared" si="5"/>
        <v>3020.6</v>
      </c>
      <c r="T57" s="166">
        <f t="shared" si="5"/>
        <v>3020.6</v>
      </c>
      <c r="U57" s="166">
        <f t="shared" si="4"/>
        <v>100</v>
      </c>
    </row>
    <row r="58" spans="1:21" s="119" customFormat="1" ht="63.75">
      <c r="A58" s="181" t="s">
        <v>253</v>
      </c>
      <c r="B58" s="182" t="s">
        <v>23</v>
      </c>
      <c r="C58" s="183">
        <v>111</v>
      </c>
      <c r="D58" s="184" t="s">
        <v>239</v>
      </c>
      <c r="E58" s="184"/>
      <c r="F58" s="176"/>
      <c r="G58" s="179">
        <f>G59+G60+G61+G62+G63+G64+G65+G66+G67+G69+G70+G71+G72+G73+G68</f>
        <v>30355.7</v>
      </c>
      <c r="H58" s="179">
        <f t="shared" ref="H58:T58" si="6">H59+H60+H61+H62+H63+H64+H65+H66+H67+H69+H70+H71+H72+H73+H68</f>
        <v>29677</v>
      </c>
      <c r="I58" s="179">
        <v>97.8</v>
      </c>
      <c r="J58" s="179">
        <f t="shared" si="6"/>
        <v>10066.400000000001</v>
      </c>
      <c r="K58" s="179">
        <f t="shared" si="6"/>
        <v>10066.400000000001</v>
      </c>
      <c r="L58" s="179">
        <v>100</v>
      </c>
      <c r="M58" s="179">
        <f t="shared" si="6"/>
        <v>0</v>
      </c>
      <c r="N58" s="179">
        <f t="shared" si="6"/>
        <v>0</v>
      </c>
      <c r="O58" s="179">
        <f t="shared" si="6"/>
        <v>0</v>
      </c>
      <c r="P58" s="179">
        <f t="shared" si="6"/>
        <v>0</v>
      </c>
      <c r="Q58" s="179">
        <f t="shared" si="6"/>
        <v>0</v>
      </c>
      <c r="R58" s="179">
        <f t="shared" si="6"/>
        <v>0</v>
      </c>
      <c r="S58" s="179">
        <f t="shared" si="6"/>
        <v>40422.100000000006</v>
      </c>
      <c r="T58" s="179">
        <f t="shared" si="6"/>
        <v>39743.4</v>
      </c>
      <c r="U58" s="179">
        <v>98.3</v>
      </c>
    </row>
    <row r="59" spans="1:21" ht="63.75">
      <c r="A59" s="171" t="s">
        <v>67</v>
      </c>
      <c r="B59" s="168" t="s">
        <v>23</v>
      </c>
      <c r="C59" s="169">
        <v>111</v>
      </c>
      <c r="D59" s="170" t="s">
        <v>239</v>
      </c>
      <c r="E59" s="170" t="s">
        <v>255</v>
      </c>
      <c r="F59" s="164">
        <v>244</v>
      </c>
      <c r="G59" s="165">
        <v>7</v>
      </c>
      <c r="H59" s="165">
        <v>7</v>
      </c>
      <c r="I59" s="165">
        <f>H59/G59*100</f>
        <v>100</v>
      </c>
      <c r="J59" s="165"/>
      <c r="K59" s="165"/>
      <c r="L59" s="165"/>
      <c r="M59" s="165"/>
      <c r="N59" s="165"/>
      <c r="O59" s="166"/>
      <c r="P59" s="166"/>
      <c r="Q59" s="166"/>
      <c r="R59" s="166"/>
      <c r="S59" s="166">
        <f>G59+J59+M59+P59</f>
        <v>7</v>
      </c>
      <c r="T59" s="166">
        <f>H59+K59+N59+Q59</f>
        <v>7</v>
      </c>
      <c r="U59" s="166">
        <f t="shared" si="4"/>
        <v>100</v>
      </c>
    </row>
    <row r="60" spans="1:21">
      <c r="A60" s="264" t="s">
        <v>464</v>
      </c>
      <c r="B60" s="258" t="s">
        <v>23</v>
      </c>
      <c r="C60" s="261">
        <v>111</v>
      </c>
      <c r="D60" s="258" t="s">
        <v>239</v>
      </c>
      <c r="E60" s="258" t="s">
        <v>258</v>
      </c>
      <c r="F60" s="164">
        <v>244</v>
      </c>
      <c r="G60" s="165">
        <v>15</v>
      </c>
      <c r="H60" s="165">
        <v>15</v>
      </c>
      <c r="I60" s="165">
        <f t="shared" ref="I60:I65" si="7">H60/G60*100</f>
        <v>100</v>
      </c>
      <c r="J60" s="165"/>
      <c r="K60" s="165"/>
      <c r="L60" s="165"/>
      <c r="M60" s="165"/>
      <c r="N60" s="165"/>
      <c r="O60" s="166"/>
      <c r="P60" s="166"/>
      <c r="Q60" s="166"/>
      <c r="R60" s="166"/>
      <c r="S60" s="166">
        <f t="shared" ref="S60:T73" si="8">G60+J60+M60+P60</f>
        <v>15</v>
      </c>
      <c r="T60" s="166">
        <f t="shared" si="8"/>
        <v>15</v>
      </c>
      <c r="U60" s="166">
        <f t="shared" si="4"/>
        <v>100</v>
      </c>
    </row>
    <row r="61" spans="1:21" ht="75.75" customHeight="1">
      <c r="A61" s="265"/>
      <c r="B61" s="260"/>
      <c r="C61" s="263"/>
      <c r="D61" s="260"/>
      <c r="E61" s="260"/>
      <c r="F61" s="164"/>
      <c r="G61" s="165"/>
      <c r="H61" s="165"/>
      <c r="I61" s="165"/>
      <c r="J61" s="165"/>
      <c r="K61" s="165"/>
      <c r="L61" s="165"/>
      <c r="M61" s="165"/>
      <c r="N61" s="165"/>
      <c r="O61" s="166"/>
      <c r="P61" s="166"/>
      <c r="Q61" s="166"/>
      <c r="R61" s="166"/>
      <c r="S61" s="166">
        <f t="shared" si="8"/>
        <v>0</v>
      </c>
      <c r="T61" s="166">
        <f t="shared" si="8"/>
        <v>0</v>
      </c>
      <c r="U61" s="166"/>
    </row>
    <row r="62" spans="1:21" ht="63.75">
      <c r="A62" s="12" t="s">
        <v>69</v>
      </c>
      <c r="B62" s="165" t="s">
        <v>23</v>
      </c>
      <c r="C62" s="164">
        <v>111</v>
      </c>
      <c r="D62" s="165" t="s">
        <v>239</v>
      </c>
      <c r="E62" s="165" t="s">
        <v>260</v>
      </c>
      <c r="F62" s="164">
        <v>244</v>
      </c>
      <c r="G62" s="165">
        <v>10</v>
      </c>
      <c r="H62" s="165">
        <v>10</v>
      </c>
      <c r="I62" s="165">
        <f t="shared" si="7"/>
        <v>100</v>
      </c>
      <c r="J62" s="165"/>
      <c r="K62" s="165"/>
      <c r="L62" s="165"/>
      <c r="M62" s="165"/>
      <c r="N62" s="165"/>
      <c r="O62" s="166"/>
      <c r="P62" s="166"/>
      <c r="Q62" s="166"/>
      <c r="R62" s="166"/>
      <c r="S62" s="166">
        <f t="shared" si="8"/>
        <v>10</v>
      </c>
      <c r="T62" s="166">
        <f t="shared" si="8"/>
        <v>10</v>
      </c>
      <c r="U62" s="166">
        <f t="shared" si="4"/>
        <v>100</v>
      </c>
    </row>
    <row r="63" spans="1:21" ht="63.75">
      <c r="A63" s="28" t="s">
        <v>262</v>
      </c>
      <c r="B63" s="165" t="s">
        <v>23</v>
      </c>
      <c r="C63" s="164">
        <v>111</v>
      </c>
      <c r="D63" s="165" t="s">
        <v>239</v>
      </c>
      <c r="E63" s="165" t="s">
        <v>263</v>
      </c>
      <c r="F63" s="164">
        <v>244</v>
      </c>
      <c r="G63" s="165">
        <v>12</v>
      </c>
      <c r="H63" s="165">
        <v>12</v>
      </c>
      <c r="I63" s="165">
        <f t="shared" si="7"/>
        <v>100</v>
      </c>
      <c r="J63" s="165"/>
      <c r="K63" s="165"/>
      <c r="L63" s="165"/>
      <c r="M63" s="165"/>
      <c r="N63" s="165"/>
      <c r="O63" s="166"/>
      <c r="P63" s="166"/>
      <c r="Q63" s="166"/>
      <c r="R63" s="166"/>
      <c r="S63" s="166">
        <f t="shared" si="8"/>
        <v>12</v>
      </c>
      <c r="T63" s="166">
        <f t="shared" si="8"/>
        <v>12</v>
      </c>
      <c r="U63" s="166">
        <f t="shared" si="4"/>
        <v>100</v>
      </c>
    </row>
    <row r="64" spans="1:21" ht="63.75">
      <c r="A64" s="28" t="s">
        <v>465</v>
      </c>
      <c r="B64" s="165" t="s">
        <v>23</v>
      </c>
      <c r="C64" s="164">
        <v>111</v>
      </c>
      <c r="D64" s="165" t="s">
        <v>239</v>
      </c>
      <c r="E64" s="165" t="s">
        <v>266</v>
      </c>
      <c r="F64" s="164">
        <v>611</v>
      </c>
      <c r="G64" s="165">
        <v>18087.8</v>
      </c>
      <c r="H64" s="165">
        <v>18087.8</v>
      </c>
      <c r="I64" s="165">
        <f t="shared" si="7"/>
        <v>100</v>
      </c>
      <c r="J64" s="165"/>
      <c r="K64" s="165"/>
      <c r="L64" s="165"/>
      <c r="M64" s="165"/>
      <c r="N64" s="165"/>
      <c r="O64" s="166"/>
      <c r="P64" s="166"/>
      <c r="Q64" s="166"/>
      <c r="R64" s="166"/>
      <c r="S64" s="166">
        <f t="shared" si="8"/>
        <v>18087.8</v>
      </c>
      <c r="T64" s="166">
        <f t="shared" si="8"/>
        <v>18087.8</v>
      </c>
      <c r="U64" s="166">
        <f t="shared" si="4"/>
        <v>100</v>
      </c>
    </row>
    <row r="65" spans="1:21">
      <c r="A65" s="250" t="s">
        <v>268</v>
      </c>
      <c r="B65" s="258" t="s">
        <v>23</v>
      </c>
      <c r="C65" s="261">
        <v>111</v>
      </c>
      <c r="D65" s="258" t="s">
        <v>239</v>
      </c>
      <c r="E65" s="258" t="s">
        <v>269</v>
      </c>
      <c r="F65" s="164">
        <v>612</v>
      </c>
      <c r="G65" s="165">
        <v>971</v>
      </c>
      <c r="H65" s="165">
        <v>571</v>
      </c>
      <c r="I65" s="165">
        <f t="shared" si="7"/>
        <v>58.805355303810501</v>
      </c>
      <c r="J65" s="165"/>
      <c r="K65" s="165"/>
      <c r="L65" s="165"/>
      <c r="M65" s="165"/>
      <c r="N65" s="165"/>
      <c r="O65" s="166"/>
      <c r="P65" s="166"/>
      <c r="Q65" s="166"/>
      <c r="R65" s="166"/>
      <c r="S65" s="166">
        <f t="shared" si="8"/>
        <v>971</v>
      </c>
      <c r="T65" s="166">
        <f t="shared" si="8"/>
        <v>571</v>
      </c>
      <c r="U65" s="166">
        <f t="shared" si="4"/>
        <v>58.805355303810501</v>
      </c>
    </row>
    <row r="66" spans="1:21" ht="26.25" customHeight="1">
      <c r="A66" s="252"/>
      <c r="B66" s="260"/>
      <c r="C66" s="263"/>
      <c r="D66" s="260"/>
      <c r="E66" s="260"/>
      <c r="F66" s="164"/>
      <c r="G66" s="165"/>
      <c r="H66" s="165"/>
      <c r="I66" s="165"/>
      <c r="J66" s="165"/>
      <c r="K66" s="165"/>
      <c r="L66" s="165"/>
      <c r="M66" s="165"/>
      <c r="N66" s="165"/>
      <c r="O66" s="166"/>
      <c r="P66" s="166"/>
      <c r="Q66" s="166"/>
      <c r="R66" s="166"/>
      <c r="S66" s="166">
        <f t="shared" si="8"/>
        <v>0</v>
      </c>
      <c r="T66" s="172">
        <f t="shared" si="8"/>
        <v>0</v>
      </c>
      <c r="U66" s="166"/>
    </row>
    <row r="67" spans="1:21" ht="63.75">
      <c r="A67" s="28" t="s">
        <v>466</v>
      </c>
      <c r="B67" s="165" t="s">
        <v>23</v>
      </c>
      <c r="C67" s="164">
        <v>111</v>
      </c>
      <c r="D67" s="165" t="s">
        <v>239</v>
      </c>
      <c r="E67" s="165" t="s">
        <v>467</v>
      </c>
      <c r="F67" s="164">
        <v>611</v>
      </c>
      <c r="G67" s="165">
        <v>7015.2</v>
      </c>
      <c r="H67" s="165">
        <v>6736.5</v>
      </c>
      <c r="I67" s="165">
        <f>H67/G67*100</f>
        <v>96.027198084160119</v>
      </c>
      <c r="J67" s="165"/>
      <c r="K67" s="165"/>
      <c r="L67" s="165"/>
      <c r="M67" s="165"/>
      <c r="N67" s="165"/>
      <c r="O67" s="166"/>
      <c r="P67" s="166"/>
      <c r="Q67" s="166"/>
      <c r="R67" s="166"/>
      <c r="S67" s="166">
        <f t="shared" si="8"/>
        <v>7015.2</v>
      </c>
      <c r="T67" s="166">
        <f t="shared" si="8"/>
        <v>6736.5</v>
      </c>
      <c r="U67" s="166">
        <f t="shared" si="4"/>
        <v>96.027198084160119</v>
      </c>
    </row>
    <row r="68" spans="1:21" ht="53.25" customHeight="1">
      <c r="A68" s="28" t="s">
        <v>468</v>
      </c>
      <c r="B68" s="165" t="s">
        <v>23</v>
      </c>
      <c r="C68" s="164">
        <v>111</v>
      </c>
      <c r="D68" s="205" t="s">
        <v>469</v>
      </c>
      <c r="E68" s="205" t="s">
        <v>470</v>
      </c>
      <c r="F68" s="205" t="s">
        <v>59</v>
      </c>
      <c r="G68" s="165">
        <v>3953</v>
      </c>
      <c r="H68" s="165">
        <v>3953</v>
      </c>
      <c r="I68" s="165">
        <f>H68/G68*100</f>
        <v>100</v>
      </c>
      <c r="J68" s="165"/>
      <c r="K68" s="165"/>
      <c r="L68" s="165"/>
      <c r="M68" s="165"/>
      <c r="N68" s="165"/>
      <c r="O68" s="166"/>
      <c r="P68" s="166"/>
      <c r="Q68" s="166"/>
      <c r="R68" s="166"/>
      <c r="S68" s="166">
        <f t="shared" si="8"/>
        <v>3953</v>
      </c>
      <c r="T68" s="166">
        <f t="shared" si="8"/>
        <v>3953</v>
      </c>
      <c r="U68" s="166">
        <f t="shared" si="4"/>
        <v>100</v>
      </c>
    </row>
    <row r="69" spans="1:21" ht="102">
      <c r="A69" s="28" t="s">
        <v>70</v>
      </c>
      <c r="B69" s="165" t="s">
        <v>23</v>
      </c>
      <c r="C69" s="164">
        <v>111</v>
      </c>
      <c r="D69" s="165" t="s">
        <v>239</v>
      </c>
      <c r="E69" s="165" t="s">
        <v>273</v>
      </c>
      <c r="F69" s="164">
        <v>612</v>
      </c>
      <c r="G69" s="165">
        <v>276.89999999999998</v>
      </c>
      <c r="H69" s="165">
        <v>276.89999999999998</v>
      </c>
      <c r="I69" s="165">
        <f>H69/G69*100</f>
        <v>100</v>
      </c>
      <c r="J69" s="165"/>
      <c r="K69" s="165"/>
      <c r="L69" s="165"/>
      <c r="M69" s="165"/>
      <c r="N69" s="165"/>
      <c r="O69" s="166"/>
      <c r="P69" s="166"/>
      <c r="Q69" s="166"/>
      <c r="R69" s="166"/>
      <c r="S69" s="166">
        <f t="shared" si="8"/>
        <v>276.89999999999998</v>
      </c>
      <c r="T69" s="166">
        <f t="shared" si="8"/>
        <v>276.89999999999998</v>
      </c>
      <c r="U69" s="166">
        <f t="shared" si="4"/>
        <v>100</v>
      </c>
    </row>
    <row r="70" spans="1:21" ht="165.75">
      <c r="A70" s="173" t="s">
        <v>71</v>
      </c>
      <c r="B70" s="165" t="s">
        <v>23</v>
      </c>
      <c r="C70" s="164">
        <v>111</v>
      </c>
      <c r="D70" s="165" t="s">
        <v>239</v>
      </c>
      <c r="E70" s="165" t="s">
        <v>275</v>
      </c>
      <c r="F70" s="164">
        <v>612</v>
      </c>
      <c r="G70" s="165"/>
      <c r="H70" s="165"/>
      <c r="I70" s="165"/>
      <c r="J70" s="165">
        <v>123</v>
      </c>
      <c r="K70" s="165">
        <v>123</v>
      </c>
      <c r="L70" s="165">
        <f>K70/J70*100</f>
        <v>100</v>
      </c>
      <c r="M70" s="165"/>
      <c r="N70" s="165"/>
      <c r="O70" s="166"/>
      <c r="P70" s="166"/>
      <c r="Q70" s="166"/>
      <c r="R70" s="166"/>
      <c r="S70" s="166">
        <f t="shared" si="8"/>
        <v>123</v>
      </c>
      <c r="T70" s="166">
        <f t="shared" si="8"/>
        <v>123</v>
      </c>
      <c r="U70" s="166">
        <f t="shared" si="4"/>
        <v>100</v>
      </c>
    </row>
    <row r="71" spans="1:21" ht="76.5">
      <c r="A71" s="28" t="s">
        <v>277</v>
      </c>
      <c r="B71" s="165" t="s">
        <v>23</v>
      </c>
      <c r="C71" s="164">
        <v>111</v>
      </c>
      <c r="D71" s="165" t="s">
        <v>239</v>
      </c>
      <c r="E71" s="165" t="s">
        <v>278</v>
      </c>
      <c r="F71" s="164">
        <v>612</v>
      </c>
      <c r="G71" s="165"/>
      <c r="H71" s="165"/>
      <c r="I71" s="165"/>
      <c r="J71" s="165">
        <v>9565.2000000000007</v>
      </c>
      <c r="K71" s="165">
        <v>9565.2000000000007</v>
      </c>
      <c r="L71" s="165">
        <f>K71/J71*100</f>
        <v>100</v>
      </c>
      <c r="M71" s="165"/>
      <c r="N71" s="165"/>
      <c r="O71" s="166"/>
      <c r="P71" s="166"/>
      <c r="Q71" s="166"/>
      <c r="R71" s="166"/>
      <c r="S71" s="166">
        <f t="shared" si="8"/>
        <v>9565.2000000000007</v>
      </c>
      <c r="T71" s="166">
        <f t="shared" si="8"/>
        <v>9565.2000000000007</v>
      </c>
      <c r="U71" s="166">
        <f t="shared" si="4"/>
        <v>100</v>
      </c>
    </row>
    <row r="72" spans="1:21" ht="76.5">
      <c r="A72" s="28" t="s">
        <v>280</v>
      </c>
      <c r="B72" s="165" t="s">
        <v>23</v>
      </c>
      <c r="C72" s="164">
        <v>111</v>
      </c>
      <c r="D72" s="165" t="s">
        <v>239</v>
      </c>
      <c r="E72" s="165" t="s">
        <v>281</v>
      </c>
      <c r="F72" s="164">
        <v>612</v>
      </c>
      <c r="G72" s="165"/>
      <c r="H72" s="165"/>
      <c r="I72" s="165"/>
      <c r="J72" s="165">
        <v>378.2</v>
      </c>
      <c r="K72" s="165">
        <v>378.2</v>
      </c>
      <c r="L72" s="165">
        <f>K72/J72*100</f>
        <v>100</v>
      </c>
      <c r="M72" s="165"/>
      <c r="N72" s="165"/>
      <c r="O72" s="166"/>
      <c r="P72" s="166"/>
      <c r="Q72" s="166"/>
      <c r="R72" s="166"/>
      <c r="S72" s="166">
        <f t="shared" si="8"/>
        <v>378.2</v>
      </c>
      <c r="T72" s="166">
        <f t="shared" si="8"/>
        <v>378.2</v>
      </c>
      <c r="U72" s="166">
        <f t="shared" si="4"/>
        <v>100</v>
      </c>
    </row>
    <row r="73" spans="1:21" ht="76.5">
      <c r="A73" s="174" t="s">
        <v>283</v>
      </c>
      <c r="B73" s="165" t="s">
        <v>23</v>
      </c>
      <c r="C73" s="164">
        <v>111</v>
      </c>
      <c r="D73" s="165" t="s">
        <v>239</v>
      </c>
      <c r="E73" s="165" t="s">
        <v>284</v>
      </c>
      <c r="F73" s="164">
        <v>611</v>
      </c>
      <c r="G73" s="165">
        <v>7.8</v>
      </c>
      <c r="H73" s="165">
        <v>7.8</v>
      </c>
      <c r="I73" s="165">
        <f>H73/G73*100</f>
        <v>100</v>
      </c>
      <c r="J73" s="165"/>
      <c r="K73" s="165"/>
      <c r="L73" s="165"/>
      <c r="M73" s="165"/>
      <c r="N73" s="165"/>
      <c r="O73" s="166"/>
      <c r="P73" s="166"/>
      <c r="Q73" s="166"/>
      <c r="R73" s="166"/>
      <c r="S73" s="166">
        <f t="shared" si="8"/>
        <v>7.8</v>
      </c>
      <c r="T73" s="166">
        <f t="shared" si="8"/>
        <v>7.8</v>
      </c>
      <c r="U73" s="166">
        <f t="shared" si="4"/>
        <v>100</v>
      </c>
    </row>
    <row r="74" spans="1:21" s="119" customFormat="1" ht="63.75">
      <c r="A74" s="185" t="s">
        <v>286</v>
      </c>
      <c r="B74" s="179" t="s">
        <v>23</v>
      </c>
      <c r="C74" s="186">
        <v>111</v>
      </c>
      <c r="D74" s="179" t="s">
        <v>287</v>
      </c>
      <c r="E74" s="175"/>
      <c r="F74" s="176"/>
      <c r="G74" s="179">
        <f>G75+G76+G77+G78+G79+G80</f>
        <v>2305.6</v>
      </c>
      <c r="H74" s="179">
        <f>H75+H76+H77+H78+H79+H80</f>
        <v>2229.6</v>
      </c>
      <c r="I74" s="179">
        <f>H74/G74*100</f>
        <v>96.703678001387928</v>
      </c>
      <c r="J74" s="179">
        <f>J75+J76+J77+J78+J79+J80</f>
        <v>101</v>
      </c>
      <c r="K74" s="179">
        <f>K75+K76+K77+K78+K79+K80</f>
        <v>101</v>
      </c>
      <c r="L74" s="179">
        <f>K74/J74*100</f>
        <v>100</v>
      </c>
      <c r="M74" s="179"/>
      <c r="N74" s="179"/>
      <c r="O74" s="179"/>
      <c r="P74" s="179"/>
      <c r="Q74" s="179"/>
      <c r="R74" s="179"/>
      <c r="S74" s="179">
        <f>S75+S76+S77+S78+S79+S80</f>
        <v>2406.6</v>
      </c>
      <c r="T74" s="179">
        <f>T75+T76+T77+T78+T79+T80</f>
        <v>2330.6</v>
      </c>
      <c r="U74" s="180">
        <f>T74/S74*100</f>
        <v>96.842017784426162</v>
      </c>
    </row>
    <row r="75" spans="1:21" ht="114.75">
      <c r="A75" s="28" t="s">
        <v>72</v>
      </c>
      <c r="B75" s="175" t="s">
        <v>23</v>
      </c>
      <c r="C75" s="176">
        <v>111</v>
      </c>
      <c r="D75" s="175" t="s">
        <v>287</v>
      </c>
      <c r="E75" s="165" t="s">
        <v>289</v>
      </c>
      <c r="F75" s="164" t="s">
        <v>290</v>
      </c>
      <c r="G75" s="165">
        <v>2305.6</v>
      </c>
      <c r="H75" s="165">
        <v>2229.6</v>
      </c>
      <c r="I75" s="165">
        <f>H75/G75*100</f>
        <v>96.703678001387928</v>
      </c>
      <c r="J75" s="165"/>
      <c r="K75" s="165"/>
      <c r="L75" s="165"/>
      <c r="M75" s="165"/>
      <c r="N75" s="165"/>
      <c r="O75" s="166"/>
      <c r="P75" s="166"/>
      <c r="Q75" s="166"/>
      <c r="R75" s="166"/>
      <c r="S75" s="166">
        <f t="shared" ref="S75:T80" si="9">G75+J75+M75+P75</f>
        <v>2305.6</v>
      </c>
      <c r="T75" s="166">
        <f t="shared" si="9"/>
        <v>2229.6</v>
      </c>
      <c r="U75" s="177">
        <f t="shared" ref="U75:U80" si="10">T75/S75*100</f>
        <v>96.703678001387928</v>
      </c>
    </row>
    <row r="76" spans="1:21" ht="102">
      <c r="A76" s="28" t="s">
        <v>73</v>
      </c>
      <c r="B76" s="175" t="s">
        <v>23</v>
      </c>
      <c r="C76" s="176">
        <v>111</v>
      </c>
      <c r="D76" s="175" t="s">
        <v>287</v>
      </c>
      <c r="E76" s="165" t="s">
        <v>292</v>
      </c>
      <c r="F76" s="164" t="s">
        <v>74</v>
      </c>
      <c r="G76" s="165"/>
      <c r="H76" s="165"/>
      <c r="I76" s="165"/>
      <c r="J76" s="165"/>
      <c r="K76" s="165"/>
      <c r="L76" s="165"/>
      <c r="M76" s="165"/>
      <c r="N76" s="165"/>
      <c r="O76" s="166"/>
      <c r="P76" s="166"/>
      <c r="Q76" s="166"/>
      <c r="R76" s="166"/>
      <c r="S76" s="166">
        <f t="shared" si="9"/>
        <v>0</v>
      </c>
      <c r="T76" s="166">
        <f t="shared" si="9"/>
        <v>0</v>
      </c>
      <c r="U76" s="177" t="e">
        <f t="shared" si="10"/>
        <v>#DIV/0!</v>
      </c>
    </row>
    <row r="77" spans="1:21" ht="102">
      <c r="A77" s="28" t="s">
        <v>73</v>
      </c>
      <c r="B77" s="175" t="s">
        <v>23</v>
      </c>
      <c r="C77" s="176">
        <v>111</v>
      </c>
      <c r="D77" s="175" t="s">
        <v>287</v>
      </c>
      <c r="E77" s="165" t="s">
        <v>294</v>
      </c>
      <c r="F77" s="164" t="s">
        <v>74</v>
      </c>
      <c r="G77" s="165"/>
      <c r="H77" s="165"/>
      <c r="I77" s="165"/>
      <c r="J77" s="165"/>
      <c r="K77" s="165"/>
      <c r="L77" s="165"/>
      <c r="M77" s="165"/>
      <c r="N77" s="165"/>
      <c r="O77" s="166"/>
      <c r="P77" s="166"/>
      <c r="Q77" s="166"/>
      <c r="R77" s="166"/>
      <c r="S77" s="166">
        <f t="shared" si="9"/>
        <v>0</v>
      </c>
      <c r="T77" s="166">
        <f t="shared" si="9"/>
        <v>0</v>
      </c>
      <c r="U77" s="177" t="e">
        <f t="shared" si="10"/>
        <v>#DIV/0!</v>
      </c>
    </row>
    <row r="78" spans="1:21">
      <c r="A78" s="250" t="s">
        <v>296</v>
      </c>
      <c r="B78" s="258" t="s">
        <v>23</v>
      </c>
      <c r="C78" s="277">
        <v>111</v>
      </c>
      <c r="D78" s="256" t="s">
        <v>287</v>
      </c>
      <c r="E78" s="258" t="s">
        <v>297</v>
      </c>
      <c r="F78" s="164">
        <v>111</v>
      </c>
      <c r="G78" s="165"/>
      <c r="H78" s="165"/>
      <c r="I78" s="165"/>
      <c r="J78" s="165">
        <v>61.6</v>
      </c>
      <c r="K78" s="165">
        <v>61.6</v>
      </c>
      <c r="L78" s="165">
        <f>K78/J78*100</f>
        <v>100</v>
      </c>
      <c r="M78" s="165"/>
      <c r="N78" s="165"/>
      <c r="O78" s="166"/>
      <c r="P78" s="166"/>
      <c r="Q78" s="166"/>
      <c r="R78" s="166"/>
      <c r="S78" s="166">
        <f t="shared" si="9"/>
        <v>61.6</v>
      </c>
      <c r="T78" s="166">
        <f t="shared" si="9"/>
        <v>61.6</v>
      </c>
      <c r="U78" s="177">
        <f t="shared" si="10"/>
        <v>100</v>
      </c>
    </row>
    <row r="79" spans="1:21">
      <c r="A79" s="251"/>
      <c r="B79" s="259"/>
      <c r="C79" s="278"/>
      <c r="D79" s="270"/>
      <c r="E79" s="259"/>
      <c r="F79" s="164">
        <v>119</v>
      </c>
      <c r="G79" s="165"/>
      <c r="H79" s="165"/>
      <c r="I79" s="165"/>
      <c r="J79" s="165">
        <v>18.600000000000001</v>
      </c>
      <c r="K79" s="165">
        <v>18.600000000000001</v>
      </c>
      <c r="L79" s="165">
        <f>K79/J79*100</f>
        <v>100</v>
      </c>
      <c r="M79" s="165"/>
      <c r="N79" s="165"/>
      <c r="O79" s="166"/>
      <c r="P79" s="166"/>
      <c r="Q79" s="166"/>
      <c r="R79" s="166"/>
      <c r="S79" s="166">
        <f t="shared" si="9"/>
        <v>18.600000000000001</v>
      </c>
      <c r="T79" s="166">
        <f t="shared" si="9"/>
        <v>18.600000000000001</v>
      </c>
      <c r="U79" s="177">
        <f t="shared" si="10"/>
        <v>100</v>
      </c>
    </row>
    <row r="80" spans="1:21">
      <c r="A80" s="252"/>
      <c r="B80" s="260"/>
      <c r="C80" s="279"/>
      <c r="D80" s="257"/>
      <c r="E80" s="260"/>
      <c r="F80" s="164">
        <v>244</v>
      </c>
      <c r="G80" s="165"/>
      <c r="H80" s="165"/>
      <c r="I80" s="165"/>
      <c r="J80" s="165">
        <v>20.8</v>
      </c>
      <c r="K80" s="165">
        <v>20.8</v>
      </c>
      <c r="L80" s="165">
        <f>K80/J80*100</f>
        <v>100</v>
      </c>
      <c r="M80" s="165"/>
      <c r="N80" s="165"/>
      <c r="O80" s="166"/>
      <c r="P80" s="166"/>
      <c r="Q80" s="166"/>
      <c r="R80" s="166"/>
      <c r="S80" s="166">
        <f t="shared" si="9"/>
        <v>20.8</v>
      </c>
      <c r="T80" s="166">
        <f t="shared" si="9"/>
        <v>20.8</v>
      </c>
      <c r="U80" s="177">
        <f t="shared" si="10"/>
        <v>100</v>
      </c>
    </row>
    <row r="81" spans="1:21" s="119" customFormat="1" ht="63.75">
      <c r="A81" s="180" t="s">
        <v>299</v>
      </c>
      <c r="B81" s="175" t="s">
        <v>23</v>
      </c>
      <c r="C81" s="176">
        <v>111</v>
      </c>
      <c r="D81" s="175"/>
      <c r="E81" s="175"/>
      <c r="F81" s="176"/>
      <c r="G81" s="179">
        <f>G82+G83+G84+G85+G87+G88+G89+G91+G90+G93+G94+G86</f>
        <v>9304.2999999999993</v>
      </c>
      <c r="H81" s="179">
        <f t="shared" ref="H81:T81" si="11">H82+H83+H84+H85+H87+H88+H89+H91+H90+H93+H94+H86</f>
        <v>8922.2999999999993</v>
      </c>
      <c r="I81" s="179">
        <v>95.9</v>
      </c>
      <c r="J81" s="179">
        <f t="shared" si="11"/>
        <v>264.60000000000002</v>
      </c>
      <c r="K81" s="179">
        <f t="shared" si="11"/>
        <v>264.60000000000002</v>
      </c>
      <c r="L81" s="179">
        <v>100</v>
      </c>
      <c r="M81" s="179">
        <f t="shared" si="11"/>
        <v>524.20000000000005</v>
      </c>
      <c r="N81" s="179">
        <f t="shared" si="11"/>
        <v>524.20000000000005</v>
      </c>
      <c r="O81" s="179">
        <v>100</v>
      </c>
      <c r="P81" s="179">
        <f t="shared" si="11"/>
        <v>0</v>
      </c>
      <c r="Q81" s="179">
        <f t="shared" si="11"/>
        <v>0</v>
      </c>
      <c r="R81" s="179">
        <f t="shared" si="11"/>
        <v>0</v>
      </c>
      <c r="S81" s="179">
        <f>S82+S83+S84+S85+S87+S88+S89+S91+S90+S93+S94+S86</f>
        <v>10093.099999999999</v>
      </c>
      <c r="T81" s="179">
        <f t="shared" si="11"/>
        <v>9711.0999999999985</v>
      </c>
      <c r="U81" s="179">
        <v>96.2</v>
      </c>
    </row>
    <row r="82" spans="1:21">
      <c r="A82" s="250" t="s">
        <v>75</v>
      </c>
      <c r="B82" s="256" t="s">
        <v>23</v>
      </c>
      <c r="C82" s="261">
        <v>111</v>
      </c>
      <c r="D82" s="258" t="s">
        <v>301</v>
      </c>
      <c r="E82" s="258" t="s">
        <v>302</v>
      </c>
      <c r="F82" s="164">
        <v>611</v>
      </c>
      <c r="G82" s="165">
        <v>8163</v>
      </c>
      <c r="H82" s="165">
        <v>7801</v>
      </c>
      <c r="I82" s="165">
        <f>H82/G82*100</f>
        <v>95.565355874065901</v>
      </c>
      <c r="J82" s="165"/>
      <c r="K82" s="165"/>
      <c r="L82" s="165"/>
      <c r="M82" s="165"/>
      <c r="N82" s="165"/>
      <c r="O82" s="166"/>
      <c r="P82" s="166"/>
      <c r="Q82" s="166"/>
      <c r="R82" s="166"/>
      <c r="S82" s="177">
        <f>G82+J82+M82+P82</f>
        <v>8163</v>
      </c>
      <c r="T82" s="166">
        <f>H82+K82+N82+Q82</f>
        <v>7801</v>
      </c>
      <c r="U82" s="166">
        <f>T82/S82*100</f>
        <v>95.565355874065901</v>
      </c>
    </row>
    <row r="83" spans="1:21" ht="39" customHeight="1">
      <c r="A83" s="252"/>
      <c r="B83" s="257"/>
      <c r="C83" s="263"/>
      <c r="D83" s="260"/>
      <c r="E83" s="260"/>
      <c r="F83" s="164"/>
      <c r="G83" s="165"/>
      <c r="H83" s="165"/>
      <c r="I83" s="165"/>
      <c r="J83" s="165"/>
      <c r="K83" s="165"/>
      <c r="L83" s="165"/>
      <c r="M83" s="165"/>
      <c r="N83" s="165"/>
      <c r="O83" s="166"/>
      <c r="P83" s="166"/>
      <c r="Q83" s="166"/>
      <c r="R83" s="166"/>
      <c r="S83" s="177"/>
      <c r="T83" s="166"/>
      <c r="U83" s="166"/>
    </row>
    <row r="84" spans="1:21" ht="75.75" customHeight="1">
      <c r="A84" s="201" t="s">
        <v>471</v>
      </c>
      <c r="B84" s="201" t="s">
        <v>23</v>
      </c>
      <c r="C84" s="203">
        <v>111</v>
      </c>
      <c r="D84" s="201" t="s">
        <v>239</v>
      </c>
      <c r="E84" s="201" t="s">
        <v>304</v>
      </c>
      <c r="F84" s="164">
        <v>244</v>
      </c>
      <c r="G84" s="165">
        <v>5</v>
      </c>
      <c r="H84" s="165">
        <v>5</v>
      </c>
      <c r="I84" s="165">
        <f t="shared" ref="I84:I87" si="12">H84/G84*100</f>
        <v>100</v>
      </c>
      <c r="J84" s="165"/>
      <c r="K84" s="165"/>
      <c r="L84" s="165"/>
      <c r="M84" s="165"/>
      <c r="N84" s="165"/>
      <c r="O84" s="166"/>
      <c r="P84" s="166"/>
      <c r="Q84" s="166"/>
      <c r="R84" s="166"/>
      <c r="S84" s="177">
        <f t="shared" ref="S84:T94" si="13">G84+J84+M84+P84</f>
        <v>5</v>
      </c>
      <c r="T84" s="166">
        <f t="shared" si="13"/>
        <v>5</v>
      </c>
      <c r="U84" s="166">
        <f t="shared" ref="U84:U94" si="14">T84/S84*100</f>
        <v>100</v>
      </c>
    </row>
    <row r="85" spans="1:21" ht="67.5" customHeight="1">
      <c r="A85" s="166" t="s">
        <v>472</v>
      </c>
      <c r="B85" s="165" t="s">
        <v>23</v>
      </c>
      <c r="C85" s="164">
        <v>111</v>
      </c>
      <c r="D85" s="165" t="s">
        <v>239</v>
      </c>
      <c r="E85" s="165" t="s">
        <v>307</v>
      </c>
      <c r="F85" s="164">
        <v>244</v>
      </c>
      <c r="G85" s="165">
        <v>20</v>
      </c>
      <c r="H85" s="165">
        <v>0</v>
      </c>
      <c r="I85" s="165">
        <f t="shared" si="12"/>
        <v>0</v>
      </c>
      <c r="J85" s="165"/>
      <c r="K85" s="165"/>
      <c r="L85" s="165"/>
      <c r="M85" s="165"/>
      <c r="N85" s="165"/>
      <c r="O85" s="166"/>
      <c r="P85" s="166"/>
      <c r="Q85" s="166"/>
      <c r="R85" s="166"/>
      <c r="S85" s="177">
        <f t="shared" si="13"/>
        <v>20</v>
      </c>
      <c r="T85" s="166">
        <f t="shared" si="13"/>
        <v>0</v>
      </c>
      <c r="U85" s="166">
        <f t="shared" si="14"/>
        <v>0</v>
      </c>
    </row>
    <row r="86" spans="1:21" ht="66" customHeight="1">
      <c r="A86" s="206" t="s">
        <v>473</v>
      </c>
      <c r="B86" s="201" t="s">
        <v>23</v>
      </c>
      <c r="C86" s="203">
        <v>111</v>
      </c>
      <c r="D86" s="207" t="s">
        <v>469</v>
      </c>
      <c r="E86" s="207" t="s">
        <v>474</v>
      </c>
      <c r="F86" s="205" t="s">
        <v>68</v>
      </c>
      <c r="G86" s="165">
        <v>20</v>
      </c>
      <c r="H86" s="165">
        <v>20</v>
      </c>
      <c r="I86" s="165">
        <f t="shared" si="12"/>
        <v>100</v>
      </c>
      <c r="J86" s="165"/>
      <c r="K86" s="165"/>
      <c r="L86" s="165"/>
      <c r="M86" s="165"/>
      <c r="N86" s="165"/>
      <c r="O86" s="166"/>
      <c r="P86" s="166"/>
      <c r="Q86" s="166"/>
      <c r="R86" s="166"/>
      <c r="S86" s="177">
        <f t="shared" si="13"/>
        <v>20</v>
      </c>
      <c r="T86" s="166">
        <f t="shared" si="13"/>
        <v>20</v>
      </c>
      <c r="U86" s="166">
        <f t="shared" si="14"/>
        <v>100</v>
      </c>
    </row>
    <row r="87" spans="1:21" ht="67.5" customHeight="1">
      <c r="A87" s="208" t="s">
        <v>475</v>
      </c>
      <c r="B87" s="201" t="s">
        <v>23</v>
      </c>
      <c r="C87" s="203">
        <v>111</v>
      </c>
      <c r="D87" s="201" t="s">
        <v>310</v>
      </c>
      <c r="E87" s="201" t="s">
        <v>311</v>
      </c>
      <c r="F87" s="164">
        <v>611</v>
      </c>
      <c r="G87" s="165">
        <v>834.9</v>
      </c>
      <c r="H87" s="165">
        <v>834.9</v>
      </c>
      <c r="I87" s="165">
        <f t="shared" si="12"/>
        <v>100</v>
      </c>
      <c r="J87" s="165"/>
      <c r="K87" s="165"/>
      <c r="L87" s="165"/>
      <c r="M87" s="165"/>
      <c r="N87" s="165"/>
      <c r="O87" s="166"/>
      <c r="P87" s="166"/>
      <c r="Q87" s="166"/>
      <c r="R87" s="166"/>
      <c r="S87" s="177">
        <f t="shared" si="13"/>
        <v>834.9</v>
      </c>
      <c r="T87" s="166">
        <f t="shared" si="13"/>
        <v>834.9</v>
      </c>
      <c r="U87" s="166">
        <f t="shared" si="14"/>
        <v>100</v>
      </c>
    </row>
    <row r="88" spans="1:21" ht="75" customHeight="1">
      <c r="A88" s="28" t="s">
        <v>476</v>
      </c>
      <c r="B88" s="165" t="s">
        <v>23</v>
      </c>
      <c r="C88" s="164">
        <v>111</v>
      </c>
      <c r="D88" s="205" t="s">
        <v>469</v>
      </c>
      <c r="E88" s="205" t="s">
        <v>477</v>
      </c>
      <c r="F88" s="205">
        <v>612</v>
      </c>
      <c r="G88" s="165"/>
      <c r="H88" s="165"/>
      <c r="I88" s="165"/>
      <c r="J88" s="165">
        <v>165.9</v>
      </c>
      <c r="K88" s="165">
        <v>165.9</v>
      </c>
      <c r="L88" s="165">
        <f>K88/J88*100</f>
        <v>100</v>
      </c>
      <c r="M88" s="165"/>
      <c r="N88" s="165"/>
      <c r="O88" s="166"/>
      <c r="P88" s="166"/>
      <c r="Q88" s="166"/>
      <c r="R88" s="166"/>
      <c r="S88" s="177">
        <f t="shared" si="13"/>
        <v>165.9</v>
      </c>
      <c r="T88" s="166">
        <f t="shared" si="13"/>
        <v>165.9</v>
      </c>
      <c r="U88" s="166">
        <f t="shared" si="14"/>
        <v>100</v>
      </c>
    </row>
    <row r="89" spans="1:21" ht="102">
      <c r="A89" s="28" t="s">
        <v>321</v>
      </c>
      <c r="B89" s="165" t="s">
        <v>23</v>
      </c>
      <c r="C89" s="164">
        <v>111</v>
      </c>
      <c r="D89" s="165" t="s">
        <v>301</v>
      </c>
      <c r="E89" s="165" t="s">
        <v>322</v>
      </c>
      <c r="F89" s="164">
        <v>612</v>
      </c>
      <c r="G89" s="165">
        <v>166.4</v>
      </c>
      <c r="H89" s="165">
        <v>166.4</v>
      </c>
      <c r="I89" s="165">
        <f>H89/G89*100</f>
        <v>100</v>
      </c>
      <c r="J89" s="165"/>
      <c r="K89" s="165"/>
      <c r="L89" s="165"/>
      <c r="M89" s="165"/>
      <c r="N89" s="165"/>
      <c r="O89" s="166"/>
      <c r="P89" s="166"/>
      <c r="Q89" s="166"/>
      <c r="R89" s="166"/>
      <c r="S89" s="177">
        <f t="shared" si="13"/>
        <v>166.4</v>
      </c>
      <c r="T89" s="166">
        <f t="shared" si="13"/>
        <v>166.4</v>
      </c>
      <c r="U89" s="166">
        <f t="shared" si="14"/>
        <v>100</v>
      </c>
    </row>
    <row r="90" spans="1:21">
      <c r="A90" s="250" t="s">
        <v>478</v>
      </c>
      <c r="B90" s="258" t="s">
        <v>23</v>
      </c>
      <c r="C90" s="261">
        <v>111</v>
      </c>
      <c r="D90" s="258" t="s">
        <v>239</v>
      </c>
      <c r="E90" s="253" t="s">
        <v>479</v>
      </c>
      <c r="F90" s="261">
        <v>612</v>
      </c>
      <c r="G90" s="258">
        <v>69.599999999999994</v>
      </c>
      <c r="H90" s="258">
        <v>69.599999999999994</v>
      </c>
      <c r="I90" s="258">
        <f>H90/G90*100</f>
        <v>100</v>
      </c>
      <c r="J90" s="258"/>
      <c r="K90" s="258"/>
      <c r="L90" s="258"/>
      <c r="M90" s="258"/>
      <c r="N90" s="258"/>
      <c r="O90" s="258"/>
      <c r="P90" s="258"/>
      <c r="Q90" s="258"/>
      <c r="R90" s="258"/>
      <c r="S90" s="256">
        <f>G90+J92+M92+P92</f>
        <v>69.599999999999994</v>
      </c>
      <c r="T90" s="258">
        <f>H90+K92+N92+Q92</f>
        <v>69.599999999999994</v>
      </c>
      <c r="U90" s="258">
        <f>T90/S90*100</f>
        <v>100</v>
      </c>
    </row>
    <row r="91" spans="1:21">
      <c r="A91" s="251"/>
      <c r="B91" s="259"/>
      <c r="C91" s="262"/>
      <c r="D91" s="259"/>
      <c r="E91" s="254"/>
      <c r="F91" s="262"/>
      <c r="G91" s="259"/>
      <c r="H91" s="259"/>
      <c r="I91" s="259"/>
      <c r="J91" s="259"/>
      <c r="K91" s="259"/>
      <c r="L91" s="259"/>
      <c r="M91" s="259"/>
      <c r="N91" s="259"/>
      <c r="O91" s="259"/>
      <c r="P91" s="259"/>
      <c r="Q91" s="259"/>
      <c r="R91" s="259"/>
      <c r="S91" s="270"/>
      <c r="T91" s="259"/>
      <c r="U91" s="259"/>
    </row>
    <row r="92" spans="1:21" ht="39.75" customHeight="1">
      <c r="A92" s="252"/>
      <c r="B92" s="260"/>
      <c r="C92" s="263"/>
      <c r="D92" s="260"/>
      <c r="E92" s="255"/>
      <c r="F92" s="263"/>
      <c r="G92" s="260"/>
      <c r="H92" s="260"/>
      <c r="I92" s="260"/>
      <c r="J92" s="260"/>
      <c r="K92" s="260"/>
      <c r="L92" s="260"/>
      <c r="M92" s="260"/>
      <c r="N92" s="260"/>
      <c r="O92" s="260"/>
      <c r="P92" s="260"/>
      <c r="Q92" s="260"/>
      <c r="R92" s="260"/>
      <c r="S92" s="257"/>
      <c r="T92" s="260"/>
      <c r="U92" s="260"/>
    </row>
    <row r="93" spans="1:21" ht="63.75">
      <c r="A93" s="28" t="s">
        <v>480</v>
      </c>
      <c r="B93" s="165" t="s">
        <v>23</v>
      </c>
      <c r="C93" s="164">
        <v>111</v>
      </c>
      <c r="D93" s="165" t="s">
        <v>239</v>
      </c>
      <c r="E93" s="205" t="s">
        <v>332</v>
      </c>
      <c r="F93" s="164">
        <v>612</v>
      </c>
      <c r="G93" s="165">
        <v>10.4</v>
      </c>
      <c r="H93" s="165">
        <v>10.4</v>
      </c>
      <c r="I93" s="165">
        <v>100</v>
      </c>
      <c r="J93" s="165">
        <v>27.5</v>
      </c>
      <c r="K93" s="165">
        <v>27.5</v>
      </c>
      <c r="L93" s="165">
        <f>K93/J93*100</f>
        <v>100</v>
      </c>
      <c r="M93" s="165">
        <v>310.39999999999998</v>
      </c>
      <c r="N93" s="165">
        <v>310.39999999999998</v>
      </c>
      <c r="O93" s="166">
        <v>100</v>
      </c>
      <c r="P93" s="166"/>
      <c r="Q93" s="166"/>
      <c r="R93" s="166"/>
      <c r="S93" s="177">
        <f t="shared" si="13"/>
        <v>348.29999999999995</v>
      </c>
      <c r="T93" s="166">
        <f t="shared" si="13"/>
        <v>348.29999999999995</v>
      </c>
      <c r="U93" s="166">
        <f t="shared" si="14"/>
        <v>100</v>
      </c>
    </row>
    <row r="94" spans="1:21" ht="76.5">
      <c r="A94" s="28" t="s">
        <v>329</v>
      </c>
      <c r="B94" s="165" t="s">
        <v>23</v>
      </c>
      <c r="C94" s="164">
        <v>111</v>
      </c>
      <c r="D94" s="165" t="s">
        <v>239</v>
      </c>
      <c r="E94" s="165" t="s">
        <v>330</v>
      </c>
      <c r="F94" s="164">
        <v>612</v>
      </c>
      <c r="G94" s="165">
        <v>15</v>
      </c>
      <c r="H94" s="165">
        <v>15</v>
      </c>
      <c r="I94" s="165">
        <f>H94/G94*100</f>
        <v>100</v>
      </c>
      <c r="J94" s="165">
        <v>71.2</v>
      </c>
      <c r="K94" s="165">
        <v>71.2</v>
      </c>
      <c r="L94" s="165">
        <f>K94/J94*100</f>
        <v>100</v>
      </c>
      <c r="M94" s="165">
        <v>213.8</v>
      </c>
      <c r="N94" s="165">
        <v>213.8</v>
      </c>
      <c r="O94" s="166">
        <v>100</v>
      </c>
      <c r="P94" s="166"/>
      <c r="Q94" s="166"/>
      <c r="R94" s="166"/>
      <c r="S94" s="177">
        <f t="shared" si="13"/>
        <v>300</v>
      </c>
      <c r="T94" s="166">
        <f t="shared" si="13"/>
        <v>300</v>
      </c>
      <c r="U94" s="166">
        <f t="shared" si="14"/>
        <v>100</v>
      </c>
    </row>
    <row r="95" spans="1:21" s="187" customFormat="1" ht="20.25">
      <c r="A95" s="284" t="s">
        <v>104</v>
      </c>
      <c r="B95" s="285"/>
      <c r="C95" s="285"/>
      <c r="D95" s="285"/>
      <c r="E95" s="285"/>
      <c r="F95" s="285"/>
      <c r="G95" s="285"/>
      <c r="H95" s="285"/>
      <c r="I95" s="285"/>
      <c r="J95" s="285"/>
      <c r="K95" s="285"/>
      <c r="L95" s="285"/>
      <c r="M95" s="285"/>
      <c r="N95" s="285"/>
      <c r="O95" s="285"/>
      <c r="P95" s="285"/>
      <c r="Q95" s="285"/>
      <c r="R95" s="285"/>
      <c r="S95" s="285"/>
      <c r="T95" s="285"/>
      <c r="U95" s="286"/>
    </row>
    <row r="96" spans="1:21" ht="89.25" customHeight="1">
      <c r="A96" s="250" t="s">
        <v>78</v>
      </c>
      <c r="B96" s="57"/>
      <c r="C96" s="107"/>
      <c r="D96" s="107"/>
      <c r="E96" s="107"/>
      <c r="F96" s="107"/>
      <c r="G96" s="60">
        <f>G97+G98+G99</f>
        <v>90395.1</v>
      </c>
      <c r="H96" s="60">
        <f>H97+H98+H99</f>
        <v>88949.57</v>
      </c>
      <c r="I96" s="61">
        <f t="shared" ref="I96:I99" si="15">H96/G96</f>
        <v>0.98400875711183466</v>
      </c>
      <c r="J96" s="60">
        <f>J97+J98+J99</f>
        <v>6958.1</v>
      </c>
      <c r="K96" s="60">
        <f>K97+K98+K99</f>
        <v>6886.3</v>
      </c>
      <c r="L96" s="61">
        <f>K96/J96</f>
        <v>0.98968109110245606</v>
      </c>
      <c r="M96" s="106"/>
      <c r="N96" s="106"/>
      <c r="O96" s="106"/>
      <c r="P96" s="106"/>
      <c r="Q96" s="106"/>
      <c r="R96" s="106"/>
      <c r="S96" s="60">
        <f>S97+S98+S99</f>
        <v>97353.200000000012</v>
      </c>
      <c r="T96" s="60">
        <f>T97+T98+T99</f>
        <v>95835.87000000001</v>
      </c>
      <c r="U96" s="61">
        <f>T96/S96</f>
        <v>0.98441417436714973</v>
      </c>
    </row>
    <row r="97" spans="1:21" ht="63.75">
      <c r="A97" s="251"/>
      <c r="B97" s="55" t="s">
        <v>23</v>
      </c>
      <c r="C97" s="107">
        <v>111</v>
      </c>
      <c r="D97" s="107"/>
      <c r="E97" s="107"/>
      <c r="F97" s="107"/>
      <c r="G97" s="60">
        <v>86121.4</v>
      </c>
      <c r="H97" s="60">
        <v>84954.7</v>
      </c>
      <c r="I97" s="61">
        <f t="shared" si="15"/>
        <v>0.98645284447303461</v>
      </c>
      <c r="J97" s="60">
        <v>6958.1</v>
      </c>
      <c r="K97" s="60">
        <v>6886.3</v>
      </c>
      <c r="L97" s="61">
        <f>K97/J97</f>
        <v>0.98968109110245606</v>
      </c>
      <c r="M97" s="106"/>
      <c r="N97" s="106"/>
      <c r="O97" s="106"/>
      <c r="P97" s="106"/>
      <c r="Q97" s="106"/>
      <c r="R97" s="106"/>
      <c r="S97" s="60">
        <f>G97+J97</f>
        <v>93079.5</v>
      </c>
      <c r="T97" s="60">
        <f>H97+K97</f>
        <v>91841</v>
      </c>
      <c r="U97" s="61">
        <v>0.95299999999999996</v>
      </c>
    </row>
    <row r="98" spans="1:21" ht="26.25">
      <c r="A98" s="251"/>
      <c r="B98" s="57" t="s">
        <v>223</v>
      </c>
      <c r="C98" s="107">
        <v>133</v>
      </c>
      <c r="D98" s="107"/>
      <c r="E98" s="107"/>
      <c r="F98" s="107"/>
      <c r="G98" s="60">
        <v>3336.6</v>
      </c>
      <c r="H98" s="60">
        <v>3231.1</v>
      </c>
      <c r="I98" s="61">
        <f t="shared" si="15"/>
        <v>0.96838098663309957</v>
      </c>
      <c r="J98" s="60">
        <v>0</v>
      </c>
      <c r="K98" s="60">
        <v>0</v>
      </c>
      <c r="L98" s="61">
        <v>0</v>
      </c>
      <c r="M98" s="106"/>
      <c r="N98" s="106"/>
      <c r="O98" s="106"/>
      <c r="P98" s="106"/>
      <c r="Q98" s="106"/>
      <c r="R98" s="106"/>
      <c r="S98" s="60">
        <f>G98</f>
        <v>3336.6</v>
      </c>
      <c r="T98" s="60">
        <f>H98</f>
        <v>3231.1</v>
      </c>
      <c r="U98" s="61">
        <v>0.97</v>
      </c>
    </row>
    <row r="99" spans="1:21" ht="26.25">
      <c r="A99" s="252"/>
      <c r="B99" s="57" t="s">
        <v>222</v>
      </c>
      <c r="C99" s="37" t="s">
        <v>107</v>
      </c>
      <c r="D99" s="107"/>
      <c r="E99" s="107"/>
      <c r="F99" s="107"/>
      <c r="G99" s="60">
        <v>937.1</v>
      </c>
      <c r="H99" s="60">
        <v>763.77</v>
      </c>
      <c r="I99" s="61">
        <f t="shared" si="15"/>
        <v>0.81503574858606331</v>
      </c>
      <c r="J99" s="60">
        <v>0</v>
      </c>
      <c r="K99" s="60">
        <v>0</v>
      </c>
      <c r="L99" s="61">
        <v>0</v>
      </c>
      <c r="M99" s="106"/>
      <c r="N99" s="106"/>
      <c r="O99" s="106"/>
      <c r="P99" s="106"/>
      <c r="Q99" s="106"/>
      <c r="R99" s="106"/>
      <c r="S99" s="60">
        <f>G99</f>
        <v>937.1</v>
      </c>
      <c r="T99" s="60">
        <f>H99</f>
        <v>763.77</v>
      </c>
      <c r="U99" s="61">
        <v>0.82</v>
      </c>
    </row>
    <row r="100" spans="1:21" ht="64.5">
      <c r="A100" s="28" t="s">
        <v>79</v>
      </c>
      <c r="B100" s="57" t="s">
        <v>80</v>
      </c>
      <c r="C100" s="107">
        <v>111</v>
      </c>
      <c r="D100" s="107"/>
      <c r="E100" s="37" t="s">
        <v>81</v>
      </c>
      <c r="F100" s="107"/>
      <c r="G100" s="60">
        <f>G101+G102+G103+G104+G105+G106+G108+G109+G110+G111+G107</f>
        <v>84336.7</v>
      </c>
      <c r="H100" s="60">
        <f t="shared" ref="H100:K100" si="16">H101+H102+H103+H104+H105+H106+H108+H109+H110+H111+H107</f>
        <v>83223.099999999991</v>
      </c>
      <c r="I100" s="60">
        <v>99</v>
      </c>
      <c r="J100" s="60">
        <f t="shared" si="16"/>
        <v>5654.4000000000005</v>
      </c>
      <c r="K100" s="60">
        <f t="shared" si="16"/>
        <v>5650.4000000000005</v>
      </c>
      <c r="L100" s="60">
        <v>100</v>
      </c>
      <c r="M100" s="60"/>
      <c r="N100" s="60"/>
      <c r="O100" s="60"/>
      <c r="P100" s="60"/>
      <c r="Q100" s="60"/>
      <c r="R100" s="60"/>
      <c r="S100" s="60">
        <f t="shared" ref="S100" si="17">S101+S102+S103+S104+S105+S106+S108+S109+S110+S111+S107</f>
        <v>89991.1</v>
      </c>
      <c r="T100" s="60">
        <f t="shared" ref="T100" si="18">T101+T102+T103+T104+T105+T106+T108+T109+T110+T111+T107</f>
        <v>88873.5</v>
      </c>
      <c r="U100" s="60">
        <v>99</v>
      </c>
    </row>
    <row r="101" spans="1:21" ht="64.5">
      <c r="A101" s="28" t="s">
        <v>82</v>
      </c>
      <c r="B101" s="57" t="s">
        <v>80</v>
      </c>
      <c r="C101" s="107">
        <v>111</v>
      </c>
      <c r="D101" s="37" t="s">
        <v>83</v>
      </c>
      <c r="E101" s="37" t="s">
        <v>84</v>
      </c>
      <c r="F101" s="107">
        <v>810</v>
      </c>
      <c r="G101" s="62">
        <v>924.9</v>
      </c>
      <c r="H101" s="62">
        <v>924.9</v>
      </c>
      <c r="I101" s="59">
        <f t="shared" ref="I101:I106" si="19">H101/G101</f>
        <v>1</v>
      </c>
      <c r="J101" s="62"/>
      <c r="K101" s="62"/>
      <c r="L101" s="107"/>
      <c r="M101" s="106"/>
      <c r="N101" s="106"/>
      <c r="O101" s="106"/>
      <c r="P101" s="106"/>
      <c r="Q101" s="106"/>
      <c r="R101" s="106"/>
      <c r="S101" s="62">
        <f>G101</f>
        <v>924.9</v>
      </c>
      <c r="T101" s="62">
        <f>H101</f>
        <v>924.9</v>
      </c>
      <c r="U101" s="59">
        <f t="shared" ref="U101:U111" si="20">T101/S101</f>
        <v>1</v>
      </c>
    </row>
    <row r="102" spans="1:21" ht="64.5">
      <c r="A102" s="28" t="s">
        <v>85</v>
      </c>
      <c r="B102" s="57" t="s">
        <v>80</v>
      </c>
      <c r="C102" s="107">
        <v>111</v>
      </c>
      <c r="D102" s="37" t="s">
        <v>83</v>
      </c>
      <c r="E102" s="37" t="s">
        <v>86</v>
      </c>
      <c r="F102" s="107">
        <v>810</v>
      </c>
      <c r="G102" s="62">
        <v>500</v>
      </c>
      <c r="H102" s="62">
        <v>498.3</v>
      </c>
      <c r="I102" s="59">
        <f t="shared" si="19"/>
        <v>0.99660000000000004</v>
      </c>
      <c r="J102" s="62"/>
      <c r="K102" s="62"/>
      <c r="L102" s="107"/>
      <c r="M102" s="106"/>
      <c r="N102" s="106"/>
      <c r="O102" s="106"/>
      <c r="P102" s="106"/>
      <c r="Q102" s="106"/>
      <c r="R102" s="106"/>
      <c r="S102" s="62">
        <f t="shared" ref="S102:S103" si="21">G102</f>
        <v>500</v>
      </c>
      <c r="T102" s="62">
        <f t="shared" ref="T102:T103" si="22">H102</f>
        <v>498.3</v>
      </c>
      <c r="U102" s="59">
        <f t="shared" si="20"/>
        <v>0.99660000000000004</v>
      </c>
    </row>
    <row r="103" spans="1:21" ht="64.5">
      <c r="A103" s="28" t="s">
        <v>87</v>
      </c>
      <c r="B103" s="57" t="s">
        <v>80</v>
      </c>
      <c r="C103" s="107">
        <v>111</v>
      </c>
      <c r="D103" s="37" t="s">
        <v>83</v>
      </c>
      <c r="E103" s="37" t="s">
        <v>88</v>
      </c>
      <c r="F103" s="107">
        <v>810</v>
      </c>
      <c r="G103" s="62">
        <v>30</v>
      </c>
      <c r="H103" s="62">
        <v>30</v>
      </c>
      <c r="I103" s="59">
        <f t="shared" si="19"/>
        <v>1</v>
      </c>
      <c r="J103" s="62"/>
      <c r="K103" s="62"/>
      <c r="L103" s="107"/>
      <c r="M103" s="106"/>
      <c r="N103" s="106"/>
      <c r="O103" s="106"/>
      <c r="P103" s="106"/>
      <c r="Q103" s="106"/>
      <c r="R103" s="106"/>
      <c r="S103" s="62">
        <f t="shared" si="21"/>
        <v>30</v>
      </c>
      <c r="T103" s="62">
        <f t="shared" si="22"/>
        <v>30</v>
      </c>
      <c r="U103" s="188">
        <f t="shared" si="20"/>
        <v>1</v>
      </c>
    </row>
    <row r="104" spans="1:21" ht="89.25">
      <c r="A104" s="28" t="s">
        <v>337</v>
      </c>
      <c r="B104" s="57" t="s">
        <v>80</v>
      </c>
      <c r="C104" s="107">
        <v>111</v>
      </c>
      <c r="D104" s="37" t="s">
        <v>89</v>
      </c>
      <c r="E104" s="37" t="s">
        <v>481</v>
      </c>
      <c r="F104" s="107">
        <v>810</v>
      </c>
      <c r="G104" s="76"/>
      <c r="H104" s="62"/>
      <c r="I104" s="59"/>
      <c r="J104" s="62">
        <v>4000</v>
      </c>
      <c r="K104" s="62">
        <v>3996</v>
      </c>
      <c r="L104" s="62">
        <f>K104/J104*100</f>
        <v>99.9</v>
      </c>
      <c r="M104" s="106"/>
      <c r="N104" s="106"/>
      <c r="O104" s="106"/>
      <c r="P104" s="106"/>
      <c r="Q104" s="106"/>
      <c r="R104" s="106"/>
      <c r="S104" s="62">
        <f>J104+M104+G104</f>
        <v>4000</v>
      </c>
      <c r="T104" s="62">
        <f>K104+N104+H104</f>
        <v>3996</v>
      </c>
      <c r="U104" s="188">
        <f t="shared" si="20"/>
        <v>0.999</v>
      </c>
    </row>
    <row r="105" spans="1:21" ht="98.25" customHeight="1">
      <c r="A105" s="28" t="s">
        <v>338</v>
      </c>
      <c r="B105" s="57" t="s">
        <v>80</v>
      </c>
      <c r="C105" s="107">
        <v>111</v>
      </c>
      <c r="D105" s="37" t="s">
        <v>83</v>
      </c>
      <c r="E105" s="37" t="s">
        <v>90</v>
      </c>
      <c r="F105" s="107">
        <v>240</v>
      </c>
      <c r="G105" s="107">
        <v>2500</v>
      </c>
      <c r="H105" s="62">
        <v>2500</v>
      </c>
      <c r="I105" s="59">
        <f t="shared" si="19"/>
        <v>1</v>
      </c>
      <c r="J105" s="62"/>
      <c r="K105" s="62"/>
      <c r="L105" s="64"/>
      <c r="M105" s="106"/>
      <c r="N105" s="106"/>
      <c r="O105" s="106"/>
      <c r="P105" s="106"/>
      <c r="Q105" s="106"/>
      <c r="R105" s="106"/>
      <c r="S105" s="62">
        <f t="shared" ref="S105:T122" si="23">J105+M105+G105</f>
        <v>2500</v>
      </c>
      <c r="T105" s="62">
        <f t="shared" si="23"/>
        <v>2500</v>
      </c>
      <c r="U105" s="59">
        <f t="shared" si="20"/>
        <v>1</v>
      </c>
    </row>
    <row r="106" spans="1:21" ht="68.25" customHeight="1">
      <c r="A106" s="28" t="s">
        <v>485</v>
      </c>
      <c r="B106" s="57" t="s">
        <v>80</v>
      </c>
      <c r="C106" s="204">
        <v>111</v>
      </c>
      <c r="D106" s="37" t="s">
        <v>89</v>
      </c>
      <c r="E106" s="37" t="s">
        <v>482</v>
      </c>
      <c r="F106" s="204">
        <v>240</v>
      </c>
      <c r="G106" s="204">
        <v>9850.7999999999993</v>
      </c>
      <c r="H106" s="62">
        <v>9850.7999999999993</v>
      </c>
      <c r="I106" s="59">
        <f t="shared" si="19"/>
        <v>1</v>
      </c>
      <c r="J106" s="62"/>
      <c r="K106" s="62"/>
      <c r="L106" s="64"/>
      <c r="M106" s="106"/>
      <c r="N106" s="106"/>
      <c r="O106" s="106"/>
      <c r="P106" s="106"/>
      <c r="Q106" s="106"/>
      <c r="R106" s="106"/>
      <c r="S106" s="62">
        <f>G106</f>
        <v>9850.7999999999993</v>
      </c>
      <c r="T106" s="62">
        <f>H106</f>
        <v>9850.7999999999993</v>
      </c>
      <c r="U106" s="59">
        <f t="shared" si="20"/>
        <v>1</v>
      </c>
    </row>
    <row r="107" spans="1:21" ht="98.25" customHeight="1">
      <c r="A107" s="28" t="s">
        <v>483</v>
      </c>
      <c r="B107" s="28" t="s">
        <v>80</v>
      </c>
      <c r="C107" s="204">
        <v>111</v>
      </c>
      <c r="D107" s="37" t="s">
        <v>89</v>
      </c>
      <c r="E107" s="37" t="s">
        <v>484</v>
      </c>
      <c r="F107" s="204">
        <v>610</v>
      </c>
      <c r="G107" s="204"/>
      <c r="H107" s="62"/>
      <c r="I107" s="59"/>
      <c r="J107" s="62">
        <v>1000.3</v>
      </c>
      <c r="K107" s="62">
        <v>1000.3</v>
      </c>
      <c r="L107" s="64">
        <v>1</v>
      </c>
      <c r="M107" s="106"/>
      <c r="N107" s="106"/>
      <c r="O107" s="106"/>
      <c r="P107" s="106"/>
      <c r="Q107" s="106"/>
      <c r="R107" s="106"/>
      <c r="S107" s="62">
        <f>J107</f>
        <v>1000.3</v>
      </c>
      <c r="T107" s="62">
        <f>K107</f>
        <v>1000.3</v>
      </c>
      <c r="U107" s="59">
        <f t="shared" si="20"/>
        <v>1</v>
      </c>
    </row>
    <row r="108" spans="1:21" ht="83.25" customHeight="1">
      <c r="A108" s="28" t="s">
        <v>486</v>
      </c>
      <c r="B108" s="28" t="s">
        <v>80</v>
      </c>
      <c r="C108" s="204">
        <v>111</v>
      </c>
      <c r="D108" s="37" t="s">
        <v>89</v>
      </c>
      <c r="E108" s="37" t="s">
        <v>487</v>
      </c>
      <c r="F108" s="204">
        <v>610</v>
      </c>
      <c r="G108" s="204">
        <v>40465.199999999997</v>
      </c>
      <c r="H108" s="62">
        <v>40465.199999999997</v>
      </c>
      <c r="I108" s="59">
        <v>1</v>
      </c>
      <c r="J108" s="62"/>
      <c r="K108" s="62"/>
      <c r="L108" s="64"/>
      <c r="M108" s="106"/>
      <c r="N108" s="106"/>
      <c r="O108" s="106"/>
      <c r="P108" s="106"/>
      <c r="Q108" s="106"/>
      <c r="R108" s="106"/>
      <c r="S108" s="62">
        <f>G108</f>
        <v>40465.199999999997</v>
      </c>
      <c r="T108" s="62">
        <f>H108</f>
        <v>40465.199999999997</v>
      </c>
      <c r="U108" s="59">
        <f t="shared" si="20"/>
        <v>1</v>
      </c>
    </row>
    <row r="109" spans="1:21" ht="69.75" customHeight="1">
      <c r="A109" s="28" t="s">
        <v>488</v>
      </c>
      <c r="B109" s="28" t="s">
        <v>80</v>
      </c>
      <c r="C109" s="204">
        <v>111</v>
      </c>
      <c r="D109" s="37" t="s">
        <v>89</v>
      </c>
      <c r="E109" s="37" t="s">
        <v>489</v>
      </c>
      <c r="F109" s="204">
        <v>610</v>
      </c>
      <c r="G109" s="204">
        <v>30065.599999999999</v>
      </c>
      <c r="H109" s="62">
        <v>28953.7</v>
      </c>
      <c r="I109" s="59">
        <v>0.96</v>
      </c>
      <c r="J109" s="62"/>
      <c r="K109" s="62"/>
      <c r="L109" s="64"/>
      <c r="M109" s="106"/>
      <c r="N109" s="106"/>
      <c r="O109" s="106"/>
      <c r="P109" s="106"/>
      <c r="Q109" s="106"/>
      <c r="R109" s="106"/>
      <c r="S109" s="62">
        <f>G109</f>
        <v>30065.599999999999</v>
      </c>
      <c r="T109" s="62">
        <f>H109</f>
        <v>28953.7</v>
      </c>
      <c r="U109" s="59">
        <f t="shared" si="20"/>
        <v>0.96301753499015497</v>
      </c>
    </row>
    <row r="110" spans="1:21" ht="68.25" customHeight="1">
      <c r="A110" s="28" t="s">
        <v>490</v>
      </c>
      <c r="B110" s="28" t="s">
        <v>80</v>
      </c>
      <c r="C110" s="204">
        <v>111</v>
      </c>
      <c r="D110" s="37" t="s">
        <v>89</v>
      </c>
      <c r="E110" s="37" t="s">
        <v>491</v>
      </c>
      <c r="F110" s="204">
        <v>610</v>
      </c>
      <c r="G110" s="204"/>
      <c r="H110" s="62"/>
      <c r="I110" s="59"/>
      <c r="J110" s="62">
        <v>464.1</v>
      </c>
      <c r="K110" s="62">
        <v>464.1</v>
      </c>
      <c r="L110" s="64">
        <v>1</v>
      </c>
      <c r="M110" s="106"/>
      <c r="N110" s="106"/>
      <c r="O110" s="106"/>
      <c r="P110" s="106"/>
      <c r="Q110" s="106"/>
      <c r="R110" s="106"/>
      <c r="S110" s="62">
        <f>J110</f>
        <v>464.1</v>
      </c>
      <c r="T110" s="62">
        <f>K110</f>
        <v>464.1</v>
      </c>
      <c r="U110" s="59">
        <f t="shared" si="20"/>
        <v>1</v>
      </c>
    </row>
    <row r="111" spans="1:21" ht="78.75" customHeight="1">
      <c r="A111" s="28" t="s">
        <v>492</v>
      </c>
      <c r="B111" s="57" t="s">
        <v>106</v>
      </c>
      <c r="C111" s="37" t="s">
        <v>107</v>
      </c>
      <c r="D111" s="37" t="s">
        <v>493</v>
      </c>
      <c r="E111" s="37" t="s">
        <v>494</v>
      </c>
      <c r="F111" s="37" t="s">
        <v>495</v>
      </c>
      <c r="G111" s="204">
        <v>0.2</v>
      </c>
      <c r="H111" s="62">
        <v>0.2</v>
      </c>
      <c r="I111" s="59">
        <v>1</v>
      </c>
      <c r="J111" s="62">
        <v>190</v>
      </c>
      <c r="K111" s="62">
        <v>190</v>
      </c>
      <c r="L111" s="64">
        <v>1</v>
      </c>
      <c r="M111" s="106"/>
      <c r="N111" s="106"/>
      <c r="O111" s="106"/>
      <c r="P111" s="106"/>
      <c r="Q111" s="106"/>
      <c r="R111" s="106"/>
      <c r="S111" s="62">
        <f>G111+J111</f>
        <v>190.2</v>
      </c>
      <c r="T111" s="62">
        <f>H111+K111</f>
        <v>190.2</v>
      </c>
      <c r="U111" s="59">
        <f t="shared" si="20"/>
        <v>1</v>
      </c>
    </row>
    <row r="112" spans="1:21" ht="51">
      <c r="A112" s="28" t="s">
        <v>339</v>
      </c>
      <c r="B112" s="57" t="s">
        <v>91</v>
      </c>
      <c r="C112" s="107">
        <v>133</v>
      </c>
      <c r="D112" s="37"/>
      <c r="E112" s="37" t="s">
        <v>92</v>
      </c>
      <c r="F112" s="107"/>
      <c r="G112" s="60">
        <f>G113+G114+G115+G116</f>
        <v>3336.58</v>
      </c>
      <c r="H112" s="60">
        <f>H113+H114+H115+H116</f>
        <v>3231.1</v>
      </c>
      <c r="I112" s="61">
        <f t="shared" ref="I112:I116" si="24">H112/G112</f>
        <v>0.96838679126530758</v>
      </c>
      <c r="J112" s="65"/>
      <c r="K112" s="65"/>
      <c r="L112" s="65"/>
      <c r="M112" s="68"/>
      <c r="N112" s="68"/>
      <c r="O112" s="68"/>
      <c r="P112" s="68"/>
      <c r="Q112" s="68"/>
      <c r="R112" s="68"/>
      <c r="S112" s="62">
        <f t="shared" si="23"/>
        <v>3336.58</v>
      </c>
      <c r="T112" s="62">
        <f t="shared" si="23"/>
        <v>3231.1</v>
      </c>
      <c r="U112" s="61">
        <f t="shared" ref="U112:U125" si="25">T112/S112</f>
        <v>0.96838679126530758</v>
      </c>
    </row>
    <row r="113" spans="1:21" ht="39">
      <c r="A113" s="28" t="s">
        <v>93</v>
      </c>
      <c r="B113" s="57" t="s">
        <v>91</v>
      </c>
      <c r="C113" s="107">
        <v>133</v>
      </c>
      <c r="D113" s="37" t="s">
        <v>89</v>
      </c>
      <c r="E113" s="37" t="s">
        <v>94</v>
      </c>
      <c r="F113" s="107">
        <v>111</v>
      </c>
      <c r="G113" s="62">
        <v>1876</v>
      </c>
      <c r="H113" s="62">
        <v>1828.1</v>
      </c>
      <c r="I113" s="59">
        <f t="shared" si="24"/>
        <v>0.97446695095948821</v>
      </c>
      <c r="J113" s="66"/>
      <c r="K113" s="66"/>
      <c r="L113" s="66"/>
      <c r="M113" s="106"/>
      <c r="N113" s="106"/>
      <c r="O113" s="106"/>
      <c r="P113" s="106"/>
      <c r="Q113" s="106"/>
      <c r="R113" s="106"/>
      <c r="S113" s="62">
        <f t="shared" si="23"/>
        <v>1876</v>
      </c>
      <c r="T113" s="62">
        <f t="shared" si="23"/>
        <v>1828.1</v>
      </c>
      <c r="U113" s="59">
        <f t="shared" si="25"/>
        <v>0.97446695095948821</v>
      </c>
    </row>
    <row r="114" spans="1:21">
      <c r="A114" s="58"/>
      <c r="B114" s="57"/>
      <c r="C114" s="107">
        <v>133</v>
      </c>
      <c r="D114" s="37" t="s">
        <v>89</v>
      </c>
      <c r="E114" s="37" t="s">
        <v>94</v>
      </c>
      <c r="F114" s="107">
        <v>119</v>
      </c>
      <c r="G114" s="62">
        <v>553.67999999999995</v>
      </c>
      <c r="H114" s="62">
        <v>542.36</v>
      </c>
      <c r="I114" s="59">
        <f t="shared" si="24"/>
        <v>0.97955497760439258</v>
      </c>
      <c r="J114" s="66"/>
      <c r="K114" s="66"/>
      <c r="L114" s="66"/>
      <c r="M114" s="106"/>
      <c r="N114" s="106"/>
      <c r="O114" s="106"/>
      <c r="P114" s="106"/>
      <c r="Q114" s="106"/>
      <c r="R114" s="106"/>
      <c r="S114" s="62">
        <f t="shared" si="23"/>
        <v>553.67999999999995</v>
      </c>
      <c r="T114" s="62">
        <f t="shared" si="23"/>
        <v>542.36</v>
      </c>
      <c r="U114" s="59">
        <f t="shared" si="25"/>
        <v>0.97955497760439258</v>
      </c>
    </row>
    <row r="115" spans="1:21">
      <c r="A115" s="58"/>
      <c r="B115" s="57"/>
      <c r="C115" s="107">
        <v>133</v>
      </c>
      <c r="D115" s="37" t="s">
        <v>89</v>
      </c>
      <c r="E115" s="37" t="s">
        <v>94</v>
      </c>
      <c r="F115" s="107">
        <v>244</v>
      </c>
      <c r="G115" s="62">
        <v>906.7</v>
      </c>
      <c r="H115" s="62">
        <v>860.6</v>
      </c>
      <c r="I115" s="59">
        <f t="shared" si="24"/>
        <v>0.94915628101908012</v>
      </c>
      <c r="J115" s="66"/>
      <c r="K115" s="66"/>
      <c r="L115" s="66"/>
      <c r="M115" s="106"/>
      <c r="N115" s="106"/>
      <c r="O115" s="106"/>
      <c r="P115" s="106"/>
      <c r="Q115" s="106"/>
      <c r="R115" s="106"/>
      <c r="S115" s="62">
        <f t="shared" si="23"/>
        <v>906.7</v>
      </c>
      <c r="T115" s="62">
        <f t="shared" si="23"/>
        <v>860.6</v>
      </c>
      <c r="U115" s="59">
        <f t="shared" si="25"/>
        <v>0.94915628101908012</v>
      </c>
    </row>
    <row r="116" spans="1:21">
      <c r="A116" s="58"/>
      <c r="B116" s="57"/>
      <c r="C116" s="107">
        <v>133</v>
      </c>
      <c r="D116" s="37" t="s">
        <v>89</v>
      </c>
      <c r="E116" s="37" t="s">
        <v>94</v>
      </c>
      <c r="F116" s="107">
        <v>853</v>
      </c>
      <c r="G116" s="62">
        <v>0.2</v>
      </c>
      <c r="H116" s="66">
        <v>0.04</v>
      </c>
      <c r="I116" s="59">
        <f t="shared" si="24"/>
        <v>0.19999999999999998</v>
      </c>
      <c r="J116" s="66"/>
      <c r="K116" s="66"/>
      <c r="L116" s="66"/>
      <c r="M116" s="106"/>
      <c r="N116" s="106"/>
      <c r="O116" s="106"/>
      <c r="P116" s="106"/>
      <c r="Q116" s="106"/>
      <c r="R116" s="106"/>
      <c r="S116" s="62">
        <f t="shared" si="23"/>
        <v>0.2</v>
      </c>
      <c r="T116" s="62">
        <f t="shared" si="23"/>
        <v>0.04</v>
      </c>
      <c r="U116" s="59">
        <f t="shared" si="25"/>
        <v>0.19999999999999998</v>
      </c>
    </row>
    <row r="117" spans="1:21" ht="59.25">
      <c r="A117" s="67" t="s">
        <v>105</v>
      </c>
      <c r="B117" s="57"/>
      <c r="C117" s="107"/>
      <c r="D117" s="37"/>
      <c r="E117" s="37"/>
      <c r="F117" s="107"/>
      <c r="G117" s="62">
        <v>0</v>
      </c>
      <c r="H117" s="62">
        <v>0</v>
      </c>
      <c r="I117" s="59">
        <v>0</v>
      </c>
      <c r="J117" s="66"/>
      <c r="K117" s="66"/>
      <c r="L117" s="66"/>
      <c r="M117" s="106"/>
      <c r="N117" s="106"/>
      <c r="O117" s="106"/>
      <c r="P117" s="106"/>
      <c r="Q117" s="106"/>
      <c r="R117" s="106"/>
      <c r="S117" s="62">
        <f t="shared" si="23"/>
        <v>0</v>
      </c>
      <c r="T117" s="62">
        <v>0</v>
      </c>
      <c r="U117" s="59">
        <v>0</v>
      </c>
    </row>
    <row r="118" spans="1:21">
      <c r="A118" s="27" t="s">
        <v>95</v>
      </c>
      <c r="B118" s="57"/>
      <c r="C118" s="107"/>
      <c r="D118" s="37"/>
      <c r="E118" s="37" t="s">
        <v>96</v>
      </c>
      <c r="F118" s="107"/>
      <c r="G118" s="65">
        <f>G120+G122+G125+G123+G124+G126+G121</f>
        <v>2721.7999999999997</v>
      </c>
      <c r="H118" s="65">
        <f t="shared" ref="H118" si="26">H120+H122+H125+H123+H124+H126+H121</f>
        <v>2495.4500000000003</v>
      </c>
      <c r="I118" s="65">
        <v>91.7</v>
      </c>
      <c r="J118" s="60">
        <f>J119+J120+J121+J122</f>
        <v>1303.7</v>
      </c>
      <c r="K118" s="60">
        <f>K119+K120+K121+K122</f>
        <v>1235.9000000000001</v>
      </c>
      <c r="L118" s="61">
        <f>K118/J118</f>
        <v>0.94799417043798428</v>
      </c>
      <c r="M118" s="106"/>
      <c r="N118" s="106"/>
      <c r="O118" s="106"/>
      <c r="P118" s="106"/>
      <c r="Q118" s="106"/>
      <c r="R118" s="106"/>
      <c r="S118" s="62">
        <f>J118+M118+G118</f>
        <v>4025.5</v>
      </c>
      <c r="T118" s="62">
        <f t="shared" si="23"/>
        <v>3731.3500000000004</v>
      </c>
      <c r="U118" s="61">
        <f t="shared" si="25"/>
        <v>0.92692833188423807</v>
      </c>
    </row>
    <row r="119" spans="1:21" ht="76.5">
      <c r="A119" s="28" t="s">
        <v>97</v>
      </c>
      <c r="B119" s="57" t="s">
        <v>80</v>
      </c>
      <c r="C119" s="107">
        <v>111</v>
      </c>
      <c r="D119" s="37" t="s">
        <v>83</v>
      </c>
      <c r="E119" s="37" t="s">
        <v>98</v>
      </c>
      <c r="F119" s="107">
        <v>810</v>
      </c>
      <c r="G119" s="107">
        <v>0</v>
      </c>
      <c r="H119" s="107">
        <v>0</v>
      </c>
      <c r="I119" s="107">
        <v>0</v>
      </c>
      <c r="J119" s="62">
        <v>827.1</v>
      </c>
      <c r="K119" s="62">
        <v>759.3</v>
      </c>
      <c r="L119" s="59">
        <f>K119/J119</f>
        <v>0.91802684076895169</v>
      </c>
      <c r="M119" s="106"/>
      <c r="N119" s="106"/>
      <c r="O119" s="106"/>
      <c r="P119" s="106"/>
      <c r="Q119" s="106"/>
      <c r="R119" s="106"/>
      <c r="S119" s="62">
        <f t="shared" si="23"/>
        <v>827.1</v>
      </c>
      <c r="T119" s="60">
        <f t="shared" ref="T119:T121" si="27">K119+N119</f>
        <v>759.3</v>
      </c>
      <c r="U119" s="61">
        <f t="shared" si="25"/>
        <v>0.91802684076895169</v>
      </c>
    </row>
    <row r="120" spans="1:21" ht="63.75">
      <c r="A120" s="28" t="s">
        <v>99</v>
      </c>
      <c r="B120" s="57" t="s">
        <v>222</v>
      </c>
      <c r="C120" s="37" t="s">
        <v>107</v>
      </c>
      <c r="D120" s="37" t="s">
        <v>89</v>
      </c>
      <c r="E120" s="37" t="s">
        <v>100</v>
      </c>
      <c r="F120" s="107">
        <v>540</v>
      </c>
      <c r="G120" s="107">
        <v>936.9</v>
      </c>
      <c r="H120" s="107">
        <v>763.57</v>
      </c>
      <c r="I120" s="59">
        <f>H120/G120</f>
        <v>0.81499626427580329</v>
      </c>
      <c r="J120" s="62">
        <v>0</v>
      </c>
      <c r="K120" s="62">
        <v>0</v>
      </c>
      <c r="L120" s="59">
        <v>0</v>
      </c>
      <c r="M120" s="106"/>
      <c r="N120" s="106"/>
      <c r="O120" s="106"/>
      <c r="P120" s="106"/>
      <c r="Q120" s="106"/>
      <c r="R120" s="106"/>
      <c r="S120" s="62">
        <f t="shared" si="23"/>
        <v>936.9</v>
      </c>
      <c r="T120" s="62">
        <f t="shared" si="23"/>
        <v>763.57</v>
      </c>
      <c r="U120" s="61">
        <f t="shared" si="25"/>
        <v>0.81499626427580329</v>
      </c>
    </row>
    <row r="121" spans="1:21" ht="107.25" customHeight="1">
      <c r="A121" s="28" t="s">
        <v>101</v>
      </c>
      <c r="B121" s="57" t="s">
        <v>80</v>
      </c>
      <c r="C121" s="107">
        <v>111</v>
      </c>
      <c r="D121" s="37" t="s">
        <v>102</v>
      </c>
      <c r="E121" s="37" t="s">
        <v>496</v>
      </c>
      <c r="F121" s="107">
        <v>244</v>
      </c>
      <c r="G121" s="107">
        <v>0</v>
      </c>
      <c r="H121" s="107">
        <v>0</v>
      </c>
      <c r="I121" s="59">
        <v>0</v>
      </c>
      <c r="J121" s="62">
        <v>426.6</v>
      </c>
      <c r="K121" s="62">
        <v>426.6</v>
      </c>
      <c r="L121" s="59">
        <f>K121/J121</f>
        <v>1</v>
      </c>
      <c r="M121" s="106"/>
      <c r="N121" s="106"/>
      <c r="O121" s="106"/>
      <c r="P121" s="106"/>
      <c r="Q121" s="106"/>
      <c r="R121" s="106"/>
      <c r="S121" s="62">
        <f t="shared" si="23"/>
        <v>426.6</v>
      </c>
      <c r="T121" s="60">
        <f t="shared" si="27"/>
        <v>426.6</v>
      </c>
      <c r="U121" s="61">
        <f t="shared" si="25"/>
        <v>1</v>
      </c>
    </row>
    <row r="122" spans="1:21" ht="64.5">
      <c r="A122" s="28" t="s">
        <v>497</v>
      </c>
      <c r="B122" s="57" t="s">
        <v>80</v>
      </c>
      <c r="C122" s="107">
        <v>111</v>
      </c>
      <c r="D122" s="37" t="s">
        <v>89</v>
      </c>
      <c r="E122" s="37" t="s">
        <v>498</v>
      </c>
      <c r="F122" s="107">
        <v>110</v>
      </c>
      <c r="G122" s="107"/>
      <c r="H122" s="107"/>
      <c r="I122" s="59"/>
      <c r="J122" s="62">
        <v>50</v>
      </c>
      <c r="K122" s="62">
        <v>50</v>
      </c>
      <c r="L122" s="59">
        <v>1</v>
      </c>
      <c r="M122" s="106"/>
      <c r="N122" s="106"/>
      <c r="O122" s="106"/>
      <c r="P122" s="106"/>
      <c r="Q122" s="106"/>
      <c r="R122" s="106"/>
      <c r="S122" s="62">
        <f t="shared" si="23"/>
        <v>50</v>
      </c>
      <c r="T122" s="62">
        <f t="shared" si="23"/>
        <v>50</v>
      </c>
      <c r="U122" s="61">
        <f t="shared" si="25"/>
        <v>1</v>
      </c>
    </row>
    <row r="123" spans="1:21" ht="64.5">
      <c r="A123" s="28" t="s">
        <v>340</v>
      </c>
      <c r="B123" s="57" t="s">
        <v>80</v>
      </c>
      <c r="C123" s="107">
        <v>111</v>
      </c>
      <c r="D123" s="37" t="s">
        <v>89</v>
      </c>
      <c r="E123" s="37" t="s">
        <v>103</v>
      </c>
      <c r="F123" s="107">
        <v>111</v>
      </c>
      <c r="G123" s="107">
        <v>1268</v>
      </c>
      <c r="H123" s="107">
        <v>1268</v>
      </c>
      <c r="I123" s="59">
        <f t="shared" ref="I123:I126" si="28">H123/G123</f>
        <v>1</v>
      </c>
      <c r="J123" s="62"/>
      <c r="K123" s="62"/>
      <c r="L123" s="59"/>
      <c r="M123" s="106"/>
      <c r="N123" s="106"/>
      <c r="O123" s="106"/>
      <c r="P123" s="106"/>
      <c r="Q123" s="106"/>
      <c r="R123" s="106"/>
      <c r="S123" s="62">
        <f>G123</f>
        <v>1268</v>
      </c>
      <c r="T123" s="62">
        <f>H123</f>
        <v>1268</v>
      </c>
      <c r="U123" s="61">
        <f t="shared" si="25"/>
        <v>1</v>
      </c>
    </row>
    <row r="124" spans="1:21" ht="64.5">
      <c r="A124" s="28"/>
      <c r="B124" s="57" t="s">
        <v>80</v>
      </c>
      <c r="C124" s="107">
        <v>111</v>
      </c>
      <c r="D124" s="37" t="s">
        <v>89</v>
      </c>
      <c r="E124" s="37" t="s">
        <v>103</v>
      </c>
      <c r="F124" s="107">
        <v>119</v>
      </c>
      <c r="G124" s="107">
        <v>412.7</v>
      </c>
      <c r="H124" s="107">
        <v>394.58</v>
      </c>
      <c r="I124" s="59">
        <f t="shared" si="28"/>
        <v>0.95609401502301916</v>
      </c>
      <c r="J124" s="62"/>
      <c r="K124" s="62"/>
      <c r="L124" s="59"/>
      <c r="M124" s="106"/>
      <c r="N124" s="106"/>
      <c r="O124" s="106"/>
      <c r="P124" s="106"/>
      <c r="Q124" s="106"/>
      <c r="R124" s="106"/>
      <c r="S124" s="62">
        <f t="shared" ref="S124:S126" si="29">G124</f>
        <v>412.7</v>
      </c>
      <c r="T124" s="62">
        <f t="shared" ref="T124:T126" si="30">H124</f>
        <v>394.58</v>
      </c>
      <c r="U124" s="61">
        <f t="shared" si="25"/>
        <v>0.95609401502301916</v>
      </c>
    </row>
    <row r="125" spans="1:21" ht="64.5">
      <c r="A125" s="89"/>
      <c r="B125" s="57" t="s">
        <v>80</v>
      </c>
      <c r="C125" s="26">
        <v>111</v>
      </c>
      <c r="D125" s="37" t="s">
        <v>89</v>
      </c>
      <c r="E125" s="37" t="s">
        <v>103</v>
      </c>
      <c r="F125" s="26">
        <v>244</v>
      </c>
      <c r="G125" s="26">
        <v>103.7</v>
      </c>
      <c r="H125" s="26">
        <v>69</v>
      </c>
      <c r="I125" s="59">
        <f t="shared" si="28"/>
        <v>0.66538090646094505</v>
      </c>
      <c r="J125" s="62"/>
      <c r="K125" s="62"/>
      <c r="L125" s="59"/>
      <c r="M125" s="56"/>
      <c r="N125" s="56"/>
      <c r="O125" s="56"/>
      <c r="P125" s="56"/>
      <c r="Q125" s="56"/>
      <c r="R125" s="56"/>
      <c r="S125" s="62">
        <f t="shared" si="29"/>
        <v>103.7</v>
      </c>
      <c r="T125" s="62">
        <f t="shared" si="30"/>
        <v>69</v>
      </c>
      <c r="U125" s="61">
        <f t="shared" si="25"/>
        <v>0.66538090646094505</v>
      </c>
    </row>
    <row r="126" spans="1:21" ht="64.5">
      <c r="A126" s="89"/>
      <c r="B126" s="57" t="s">
        <v>80</v>
      </c>
      <c r="C126" s="107">
        <v>111</v>
      </c>
      <c r="D126" s="37" t="s">
        <v>89</v>
      </c>
      <c r="E126" s="37" t="s">
        <v>103</v>
      </c>
      <c r="F126" s="107">
        <v>853</v>
      </c>
      <c r="G126" s="107">
        <v>0.5</v>
      </c>
      <c r="H126" s="107">
        <v>0.3</v>
      </c>
      <c r="I126" s="59">
        <f t="shared" si="28"/>
        <v>0.6</v>
      </c>
      <c r="J126" s="62"/>
      <c r="K126" s="62"/>
      <c r="L126" s="59"/>
      <c r="M126" s="106"/>
      <c r="N126" s="106"/>
      <c r="O126" s="106"/>
      <c r="P126" s="106"/>
      <c r="Q126" s="106"/>
      <c r="R126" s="106"/>
      <c r="S126" s="62">
        <f t="shared" si="29"/>
        <v>0.5</v>
      </c>
      <c r="T126" s="62">
        <f t="shared" si="30"/>
        <v>0.3</v>
      </c>
      <c r="U126" s="61">
        <v>0</v>
      </c>
    </row>
    <row r="127" spans="1:21" s="119" customFormat="1" ht="20.25">
      <c r="A127" s="266" t="s">
        <v>109</v>
      </c>
      <c r="B127" s="267"/>
      <c r="C127" s="267"/>
      <c r="D127" s="267"/>
      <c r="E127" s="267"/>
      <c r="F127" s="267"/>
      <c r="G127" s="267"/>
      <c r="H127" s="267"/>
      <c r="I127" s="267"/>
      <c r="J127" s="267"/>
      <c r="K127" s="267"/>
      <c r="L127" s="267"/>
      <c r="M127" s="267"/>
      <c r="N127" s="267"/>
      <c r="O127" s="267"/>
      <c r="P127" s="267"/>
      <c r="Q127" s="267"/>
      <c r="R127" s="267"/>
      <c r="S127" s="267"/>
      <c r="T127" s="267"/>
      <c r="U127" s="267"/>
    </row>
    <row r="128" spans="1:21" s="119" customFormat="1" ht="76.5">
      <c r="A128" s="250" t="s">
        <v>341</v>
      </c>
      <c r="B128" s="28" t="s">
        <v>106</v>
      </c>
      <c r="C128" s="57"/>
      <c r="D128" s="57"/>
      <c r="E128" s="57"/>
      <c r="F128" s="57"/>
      <c r="G128" s="57">
        <f>G130+G131+G133</f>
        <v>30867.699999999997</v>
      </c>
      <c r="H128" s="57">
        <f t="shared" ref="H128:T128" si="31">H130+H131+H133</f>
        <v>26991</v>
      </c>
      <c r="I128" s="189">
        <f>H128/G128*100</f>
        <v>87.440917204715618</v>
      </c>
      <c r="J128" s="57">
        <f t="shared" si="31"/>
        <v>14881</v>
      </c>
      <c r="K128" s="57">
        <f t="shared" si="31"/>
        <v>14881</v>
      </c>
      <c r="L128" s="57">
        <f t="shared" si="31"/>
        <v>100</v>
      </c>
      <c r="M128" s="57">
        <f t="shared" si="31"/>
        <v>0</v>
      </c>
      <c r="N128" s="57">
        <f t="shared" si="31"/>
        <v>0</v>
      </c>
      <c r="O128" s="57">
        <f t="shared" si="31"/>
        <v>0</v>
      </c>
      <c r="P128" s="57">
        <f t="shared" si="31"/>
        <v>0</v>
      </c>
      <c r="Q128" s="57">
        <f t="shared" si="31"/>
        <v>0</v>
      </c>
      <c r="R128" s="57">
        <f t="shared" si="31"/>
        <v>0</v>
      </c>
      <c r="S128" s="57">
        <f t="shared" si="31"/>
        <v>45748.7</v>
      </c>
      <c r="T128" s="57">
        <f t="shared" si="31"/>
        <v>41872.000000000007</v>
      </c>
      <c r="U128" s="189">
        <f>T128/S128*100</f>
        <v>91.526098009342363</v>
      </c>
    </row>
    <row r="129" spans="1:21" s="119" customFormat="1" ht="64.5">
      <c r="A129" s="252"/>
      <c r="B129" s="57" t="s">
        <v>23</v>
      </c>
      <c r="C129" s="57"/>
      <c r="D129" s="57"/>
      <c r="E129" s="57"/>
      <c r="F129" s="57"/>
      <c r="G129" s="57">
        <f>G132</f>
        <v>15897.6</v>
      </c>
      <c r="H129" s="57">
        <f t="shared" ref="H129:U129" si="32">H132</f>
        <v>15840</v>
      </c>
      <c r="I129" s="189">
        <f t="shared" si="32"/>
        <v>99.637681159420282</v>
      </c>
      <c r="J129" s="57">
        <f t="shared" si="32"/>
        <v>0</v>
      </c>
      <c r="K129" s="57">
        <f t="shared" si="32"/>
        <v>0</v>
      </c>
      <c r="L129" s="57">
        <f t="shared" si="32"/>
        <v>0</v>
      </c>
      <c r="M129" s="57">
        <f t="shared" si="32"/>
        <v>0</v>
      </c>
      <c r="N129" s="57">
        <f t="shared" si="32"/>
        <v>0</v>
      </c>
      <c r="O129" s="57">
        <f t="shared" si="32"/>
        <v>0</v>
      </c>
      <c r="P129" s="57">
        <f t="shared" si="32"/>
        <v>0</v>
      </c>
      <c r="Q129" s="57">
        <f t="shared" si="32"/>
        <v>0</v>
      </c>
      <c r="R129" s="57">
        <f t="shared" si="32"/>
        <v>0</v>
      </c>
      <c r="S129" s="57">
        <f t="shared" si="32"/>
        <v>15897.6</v>
      </c>
      <c r="T129" s="57">
        <f t="shared" si="32"/>
        <v>15840</v>
      </c>
      <c r="U129" s="189">
        <f t="shared" si="32"/>
        <v>99.637681159420282</v>
      </c>
    </row>
    <row r="130" spans="1:21" s="119" customFormat="1" ht="96" customHeight="1">
      <c r="A130" s="28" t="s">
        <v>342</v>
      </c>
      <c r="B130" s="28" t="s">
        <v>106</v>
      </c>
      <c r="C130" s="95">
        <v>14</v>
      </c>
      <c r="D130" s="95" t="s">
        <v>343</v>
      </c>
      <c r="E130" s="95" t="s">
        <v>344</v>
      </c>
      <c r="F130" s="95">
        <v>511</v>
      </c>
      <c r="G130" s="57">
        <v>24169.599999999999</v>
      </c>
      <c r="H130" s="57">
        <v>20520.400000000001</v>
      </c>
      <c r="I130" s="190">
        <f>H130/G130*100</f>
        <v>84.901694690851329</v>
      </c>
      <c r="J130" s="57">
        <v>14881</v>
      </c>
      <c r="K130" s="57">
        <v>14881</v>
      </c>
      <c r="L130" s="57">
        <f>K130/J130*100</f>
        <v>100</v>
      </c>
      <c r="M130" s="57"/>
      <c r="N130" s="57"/>
      <c r="O130" s="57"/>
      <c r="P130" s="57"/>
      <c r="Q130" s="57"/>
      <c r="R130" s="57"/>
      <c r="S130" s="15">
        <f t="shared" ref="S130:T133" si="33">G130+J130</f>
        <v>39050.6</v>
      </c>
      <c r="T130" s="15">
        <f t="shared" si="33"/>
        <v>35401.4</v>
      </c>
      <c r="U130" s="191">
        <f>T130/S130*100</f>
        <v>90.655201200493735</v>
      </c>
    </row>
    <row r="131" spans="1:21" s="119" customFormat="1" ht="76.5">
      <c r="A131" s="28" t="s">
        <v>345</v>
      </c>
      <c r="B131" s="28" t="s">
        <v>106</v>
      </c>
      <c r="C131" s="95">
        <v>13</v>
      </c>
      <c r="D131" s="95" t="s">
        <v>343</v>
      </c>
      <c r="E131" s="95">
        <v>1820000010</v>
      </c>
      <c r="F131" s="95">
        <v>730</v>
      </c>
      <c r="G131" s="57">
        <v>1</v>
      </c>
      <c r="H131" s="57">
        <v>0.8</v>
      </c>
      <c r="I131" s="57">
        <f>H131/G131*100</f>
        <v>80</v>
      </c>
      <c r="J131" s="57"/>
      <c r="K131" s="57"/>
      <c r="L131" s="57"/>
      <c r="M131" s="57"/>
      <c r="N131" s="57"/>
      <c r="O131" s="57"/>
      <c r="P131" s="57"/>
      <c r="Q131" s="57"/>
      <c r="R131" s="57"/>
      <c r="S131" s="15">
        <f t="shared" si="33"/>
        <v>1</v>
      </c>
      <c r="T131" s="15">
        <f t="shared" si="33"/>
        <v>0.8</v>
      </c>
      <c r="U131" s="15">
        <f>T131/S131*100</f>
        <v>80</v>
      </c>
    </row>
    <row r="132" spans="1:21" s="119" customFormat="1" ht="86.25" customHeight="1">
      <c r="A132" s="209" t="s">
        <v>499</v>
      </c>
      <c r="B132" s="57" t="s">
        <v>23</v>
      </c>
      <c r="C132" s="95" t="s">
        <v>343</v>
      </c>
      <c r="D132" s="95" t="s">
        <v>346</v>
      </c>
      <c r="E132" s="95" t="s">
        <v>347</v>
      </c>
      <c r="F132" s="95" t="s">
        <v>348</v>
      </c>
      <c r="G132" s="57">
        <v>15897.6</v>
      </c>
      <c r="H132" s="57">
        <v>15840</v>
      </c>
      <c r="I132" s="190">
        <f>H132/G132*100</f>
        <v>99.637681159420282</v>
      </c>
      <c r="J132" s="57"/>
      <c r="K132" s="57"/>
      <c r="L132" s="57"/>
      <c r="M132" s="57"/>
      <c r="N132" s="57"/>
      <c r="O132" s="57"/>
      <c r="P132" s="57"/>
      <c r="Q132" s="57"/>
      <c r="R132" s="57"/>
      <c r="S132" s="15">
        <f t="shared" si="33"/>
        <v>15897.6</v>
      </c>
      <c r="T132" s="15">
        <f t="shared" si="33"/>
        <v>15840</v>
      </c>
      <c r="U132" s="191">
        <f>T132/S132*100</f>
        <v>99.637681159420282</v>
      </c>
    </row>
    <row r="133" spans="1:21" s="119" customFormat="1" ht="76.5">
      <c r="A133" s="28" t="s">
        <v>349</v>
      </c>
      <c r="B133" s="28" t="s">
        <v>106</v>
      </c>
      <c r="C133" s="95" t="s">
        <v>343</v>
      </c>
      <c r="D133" s="95" t="s">
        <v>350</v>
      </c>
      <c r="E133" s="95" t="s">
        <v>351</v>
      </c>
      <c r="F133" s="95" t="s">
        <v>352</v>
      </c>
      <c r="G133" s="57">
        <v>6697.1</v>
      </c>
      <c r="H133" s="57">
        <v>6469.8</v>
      </c>
      <c r="I133" s="190">
        <f>H133/G133*100</f>
        <v>96.605993639037791</v>
      </c>
      <c r="J133" s="57"/>
      <c r="K133" s="57"/>
      <c r="L133" s="57"/>
      <c r="M133" s="57"/>
      <c r="N133" s="57"/>
      <c r="O133" s="57"/>
      <c r="P133" s="57"/>
      <c r="Q133" s="57"/>
      <c r="R133" s="57"/>
      <c r="S133" s="15">
        <f t="shared" si="33"/>
        <v>6697.1</v>
      </c>
      <c r="T133" s="15">
        <f t="shared" si="33"/>
        <v>6469.8</v>
      </c>
      <c r="U133" s="191">
        <f>T133/S133*100</f>
        <v>96.605993639037791</v>
      </c>
    </row>
    <row r="134" spans="1:21" s="187" customFormat="1" ht="20.25">
      <c r="A134" s="266" t="s">
        <v>116</v>
      </c>
      <c r="B134" s="267"/>
      <c r="C134" s="267"/>
      <c r="D134" s="267"/>
      <c r="E134" s="267"/>
      <c r="F134" s="267"/>
      <c r="G134" s="267"/>
      <c r="H134" s="267"/>
      <c r="I134" s="267"/>
      <c r="J134" s="267"/>
      <c r="K134" s="267"/>
      <c r="L134" s="267"/>
      <c r="M134" s="267"/>
      <c r="N134" s="267"/>
      <c r="O134" s="267"/>
      <c r="P134" s="267"/>
      <c r="Q134" s="267"/>
      <c r="R134" s="267"/>
      <c r="S134" s="267"/>
      <c r="T134" s="267"/>
      <c r="U134" s="267"/>
    </row>
    <row r="135" spans="1:21" ht="64.5">
      <c r="A135" s="28" t="s">
        <v>110</v>
      </c>
      <c r="B135" s="57" t="s">
        <v>23</v>
      </c>
      <c r="C135" s="6">
        <v>111</v>
      </c>
      <c r="D135" s="5" t="s">
        <v>26</v>
      </c>
      <c r="E135" s="70">
        <v>1100000</v>
      </c>
      <c r="F135" s="6" t="s">
        <v>108</v>
      </c>
      <c r="G135" s="62">
        <v>157.5</v>
      </c>
      <c r="H135" s="62">
        <v>157.4</v>
      </c>
      <c r="I135" s="62">
        <v>99.9</v>
      </c>
      <c r="J135" s="71">
        <v>148.30000000000001</v>
      </c>
      <c r="K135" s="71">
        <v>147</v>
      </c>
      <c r="L135" s="71">
        <v>99.1</v>
      </c>
      <c r="M135" s="69">
        <v>0</v>
      </c>
      <c r="N135" s="69">
        <v>0</v>
      </c>
      <c r="O135" s="69">
        <v>0</v>
      </c>
      <c r="P135" s="69">
        <v>0</v>
      </c>
      <c r="Q135" s="69">
        <v>0</v>
      </c>
      <c r="R135" s="69">
        <v>0</v>
      </c>
      <c r="S135" s="26">
        <v>305.8</v>
      </c>
      <c r="T135" s="62">
        <v>304.39999999999998</v>
      </c>
      <c r="U135" s="62">
        <v>99.5</v>
      </c>
    </row>
    <row r="136" spans="1:21" ht="64.5">
      <c r="A136" s="27" t="s">
        <v>117</v>
      </c>
      <c r="B136" s="57" t="s">
        <v>23</v>
      </c>
      <c r="C136" s="6">
        <v>111</v>
      </c>
      <c r="D136" s="5" t="s">
        <v>26</v>
      </c>
      <c r="E136" s="6">
        <v>1120000</v>
      </c>
      <c r="F136" s="6" t="s">
        <v>108</v>
      </c>
      <c r="G136" s="62">
        <v>157.5</v>
      </c>
      <c r="H136" s="62">
        <v>157.4</v>
      </c>
      <c r="I136" s="62">
        <v>99.9</v>
      </c>
      <c r="J136" s="71">
        <v>148.30000000000001</v>
      </c>
      <c r="K136" s="71">
        <v>147</v>
      </c>
      <c r="L136" s="71">
        <v>99.1</v>
      </c>
      <c r="M136" s="69">
        <v>0</v>
      </c>
      <c r="N136" s="69">
        <v>0</v>
      </c>
      <c r="O136" s="69">
        <v>0</v>
      </c>
      <c r="P136" s="69">
        <v>0</v>
      </c>
      <c r="Q136" s="69">
        <v>0</v>
      </c>
      <c r="R136" s="69">
        <v>0</v>
      </c>
      <c r="S136" s="26">
        <v>305.8</v>
      </c>
      <c r="T136" s="62">
        <v>304.39999999999998</v>
      </c>
      <c r="U136" s="62">
        <v>99.5</v>
      </c>
    </row>
    <row r="137" spans="1:21">
      <c r="A137" s="28" t="s">
        <v>111</v>
      </c>
      <c r="B137" s="57"/>
      <c r="C137" s="6"/>
      <c r="D137" s="5"/>
      <c r="E137" s="6"/>
      <c r="F137" s="6"/>
      <c r="G137" s="26"/>
      <c r="H137" s="26"/>
      <c r="I137" s="26"/>
      <c r="J137" s="71"/>
      <c r="K137" s="71"/>
      <c r="L137" s="71"/>
      <c r="M137" s="69"/>
      <c r="N137" s="69"/>
      <c r="O137" s="69"/>
      <c r="P137" s="69"/>
      <c r="Q137" s="69"/>
      <c r="R137" s="69"/>
      <c r="S137" s="26"/>
      <c r="T137" s="62"/>
      <c r="U137" s="62"/>
    </row>
    <row r="138" spans="1:21" ht="64.5">
      <c r="A138" s="290" t="s">
        <v>112</v>
      </c>
      <c r="B138" s="57" t="s">
        <v>23</v>
      </c>
      <c r="C138" s="6">
        <v>111</v>
      </c>
      <c r="D138" s="5" t="s">
        <v>26</v>
      </c>
      <c r="E138" s="6">
        <v>1120076070</v>
      </c>
      <c r="F138" s="6">
        <v>810</v>
      </c>
      <c r="G138" s="62">
        <v>0</v>
      </c>
      <c r="H138" s="62">
        <v>0</v>
      </c>
      <c r="I138" s="62">
        <v>0</v>
      </c>
      <c r="J138" s="71">
        <v>0</v>
      </c>
      <c r="K138" s="71">
        <v>0</v>
      </c>
      <c r="L138" s="71">
        <v>0</v>
      </c>
      <c r="M138" s="69">
        <v>0</v>
      </c>
      <c r="N138" s="69">
        <v>0</v>
      </c>
      <c r="O138" s="69">
        <v>0</v>
      </c>
      <c r="P138" s="69">
        <v>0</v>
      </c>
      <c r="Q138" s="69">
        <v>0</v>
      </c>
      <c r="R138" s="69">
        <v>0</v>
      </c>
      <c r="S138" s="62">
        <v>0</v>
      </c>
      <c r="T138" s="62">
        <v>0</v>
      </c>
      <c r="U138" s="62">
        <v>0</v>
      </c>
    </row>
    <row r="139" spans="1:21" ht="64.5">
      <c r="A139" s="291"/>
      <c r="B139" s="57" t="s">
        <v>23</v>
      </c>
      <c r="C139" s="6">
        <v>111</v>
      </c>
      <c r="D139" s="5" t="s">
        <v>26</v>
      </c>
      <c r="E139" s="6">
        <v>1120000030</v>
      </c>
      <c r="F139" s="6">
        <v>810</v>
      </c>
      <c r="G139" s="62">
        <v>0</v>
      </c>
      <c r="H139" s="62">
        <v>0</v>
      </c>
      <c r="I139" s="62">
        <v>0</v>
      </c>
      <c r="J139" s="71">
        <v>0</v>
      </c>
      <c r="K139" s="71">
        <v>0</v>
      </c>
      <c r="L139" s="71">
        <v>0</v>
      </c>
      <c r="M139" s="69">
        <v>0</v>
      </c>
      <c r="N139" s="69">
        <v>0</v>
      </c>
      <c r="O139" s="69">
        <v>0</v>
      </c>
      <c r="P139" s="69">
        <v>0</v>
      </c>
      <c r="Q139" s="69">
        <v>0</v>
      </c>
      <c r="R139" s="69">
        <v>0</v>
      </c>
      <c r="S139" s="26">
        <v>0</v>
      </c>
      <c r="T139" s="62">
        <v>0</v>
      </c>
      <c r="U139" s="62">
        <v>0</v>
      </c>
    </row>
    <row r="140" spans="1:21" ht="64.5">
      <c r="A140" s="274" t="s">
        <v>113</v>
      </c>
      <c r="B140" s="57" t="s">
        <v>23</v>
      </c>
      <c r="C140" s="6">
        <v>111</v>
      </c>
      <c r="D140" s="5" t="s">
        <v>114</v>
      </c>
      <c r="E140" s="6">
        <v>1120005</v>
      </c>
      <c r="F140" s="6">
        <v>810</v>
      </c>
      <c r="G140" s="62">
        <v>16.5</v>
      </c>
      <c r="H140" s="62">
        <v>16.399999999999999</v>
      </c>
      <c r="I140" s="62">
        <v>99.4</v>
      </c>
      <c r="J140" s="71">
        <v>0</v>
      </c>
      <c r="K140" s="71">
        <v>0</v>
      </c>
      <c r="L140" s="71">
        <v>0</v>
      </c>
      <c r="M140" s="69">
        <v>0</v>
      </c>
      <c r="N140" s="69">
        <v>0</v>
      </c>
      <c r="O140" s="69">
        <v>0</v>
      </c>
      <c r="P140" s="69">
        <v>0</v>
      </c>
      <c r="Q140" s="69">
        <v>0</v>
      </c>
      <c r="R140" s="69">
        <v>0</v>
      </c>
      <c r="S140" s="62">
        <v>16.5</v>
      </c>
      <c r="T140" s="62">
        <v>16.399999999999999</v>
      </c>
      <c r="U140" s="62">
        <v>99.4</v>
      </c>
    </row>
    <row r="141" spans="1:21" ht="64.5">
      <c r="A141" s="276"/>
      <c r="B141" s="57" t="s">
        <v>23</v>
      </c>
      <c r="C141" s="6">
        <v>111</v>
      </c>
      <c r="D141" s="5" t="s">
        <v>26</v>
      </c>
      <c r="E141" s="6">
        <v>1127607</v>
      </c>
      <c r="F141" s="6">
        <v>810</v>
      </c>
      <c r="G141" s="62">
        <v>0</v>
      </c>
      <c r="H141" s="62">
        <v>0</v>
      </c>
      <c r="I141" s="62">
        <v>0</v>
      </c>
      <c r="J141" s="71">
        <v>148.30000000000001</v>
      </c>
      <c r="K141" s="71">
        <v>147</v>
      </c>
      <c r="L141" s="71">
        <v>99.1</v>
      </c>
      <c r="M141" s="69">
        <v>0</v>
      </c>
      <c r="N141" s="69">
        <v>0</v>
      </c>
      <c r="O141" s="69">
        <v>0</v>
      </c>
      <c r="P141" s="69">
        <v>0</v>
      </c>
      <c r="Q141" s="69">
        <v>0</v>
      </c>
      <c r="R141" s="69">
        <v>0</v>
      </c>
      <c r="S141" s="73">
        <v>148.30000000000001</v>
      </c>
      <c r="T141" s="62">
        <v>147</v>
      </c>
      <c r="U141" s="62">
        <v>99.1</v>
      </c>
    </row>
    <row r="142" spans="1:21" ht="64.5">
      <c r="A142" s="283" t="s">
        <v>115</v>
      </c>
      <c r="B142" s="57" t="s">
        <v>23</v>
      </c>
      <c r="C142" s="6">
        <v>111</v>
      </c>
      <c r="D142" s="5" t="s">
        <v>114</v>
      </c>
      <c r="E142" s="70">
        <v>1120000010</v>
      </c>
      <c r="F142" s="6">
        <v>810</v>
      </c>
      <c r="G142" s="62">
        <v>141</v>
      </c>
      <c r="H142" s="62">
        <v>141</v>
      </c>
      <c r="I142" s="62">
        <v>100</v>
      </c>
      <c r="J142" s="71">
        <v>0</v>
      </c>
      <c r="K142" s="71">
        <v>0</v>
      </c>
      <c r="L142" s="71">
        <v>0</v>
      </c>
      <c r="M142" s="69">
        <v>0</v>
      </c>
      <c r="N142" s="69">
        <v>0</v>
      </c>
      <c r="O142" s="69">
        <v>0</v>
      </c>
      <c r="P142" s="69">
        <v>0</v>
      </c>
      <c r="Q142" s="69">
        <v>0</v>
      </c>
      <c r="R142" s="69">
        <v>0</v>
      </c>
      <c r="S142" s="62">
        <v>141</v>
      </c>
      <c r="T142" s="62">
        <v>141</v>
      </c>
      <c r="U142" s="62">
        <v>100</v>
      </c>
    </row>
    <row r="143" spans="1:21" ht="64.5">
      <c r="A143" s="283"/>
      <c r="B143" s="57" t="s">
        <v>23</v>
      </c>
      <c r="C143" s="6">
        <v>111</v>
      </c>
      <c r="D143" s="5" t="s">
        <v>26</v>
      </c>
      <c r="E143" s="6">
        <v>1120076070</v>
      </c>
      <c r="F143" s="6">
        <v>810</v>
      </c>
      <c r="G143" s="72">
        <v>0</v>
      </c>
      <c r="H143" s="72">
        <v>0</v>
      </c>
      <c r="I143" s="72">
        <v>0</v>
      </c>
      <c r="J143" s="71">
        <v>0</v>
      </c>
      <c r="K143" s="71">
        <v>0</v>
      </c>
      <c r="L143" s="71">
        <v>0</v>
      </c>
      <c r="M143" s="69">
        <v>0</v>
      </c>
      <c r="N143" s="69">
        <v>0</v>
      </c>
      <c r="O143" s="69">
        <v>0</v>
      </c>
      <c r="P143" s="69">
        <v>0</v>
      </c>
      <c r="Q143" s="69">
        <v>0</v>
      </c>
      <c r="R143" s="69">
        <v>0</v>
      </c>
      <c r="S143" s="26">
        <v>0</v>
      </c>
      <c r="T143" s="62">
        <v>0</v>
      </c>
      <c r="U143" s="62">
        <v>0</v>
      </c>
    </row>
    <row r="144" spans="1:21" s="119" customFormat="1" ht="20.25">
      <c r="A144" s="266" t="s">
        <v>123</v>
      </c>
      <c r="B144" s="267"/>
      <c r="C144" s="267"/>
      <c r="D144" s="267"/>
      <c r="E144" s="267"/>
      <c r="F144" s="267"/>
      <c r="G144" s="267"/>
      <c r="H144" s="267"/>
      <c r="I144" s="267"/>
      <c r="J144" s="267"/>
      <c r="K144" s="267"/>
      <c r="L144" s="267"/>
      <c r="M144" s="267"/>
      <c r="N144" s="267"/>
      <c r="O144" s="267"/>
      <c r="P144" s="267"/>
      <c r="Q144" s="267"/>
      <c r="R144" s="267"/>
      <c r="S144" s="267"/>
      <c r="T144" s="267"/>
      <c r="U144" s="267"/>
    </row>
    <row r="145" spans="1:21" ht="64.5">
      <c r="A145" s="28" t="s">
        <v>353</v>
      </c>
      <c r="B145" s="57" t="s">
        <v>23</v>
      </c>
      <c r="C145" s="57"/>
      <c r="D145" s="95"/>
      <c r="E145" s="95"/>
      <c r="F145" s="57"/>
      <c r="G145" s="189">
        <v>7081</v>
      </c>
      <c r="H145" s="189">
        <v>7011.7</v>
      </c>
      <c r="I145" s="57">
        <v>99</v>
      </c>
      <c r="J145" s="57">
        <v>1613.6</v>
      </c>
      <c r="K145" s="57">
        <v>1613.6</v>
      </c>
      <c r="L145" s="57">
        <v>100</v>
      </c>
      <c r="M145" s="57">
        <v>789.2</v>
      </c>
      <c r="N145" s="57">
        <v>789.2</v>
      </c>
      <c r="O145" s="57">
        <v>100</v>
      </c>
      <c r="P145" s="57">
        <v>0</v>
      </c>
      <c r="Q145" s="57">
        <v>0</v>
      </c>
      <c r="R145" s="57">
        <v>0</v>
      </c>
      <c r="S145" s="192" t="s">
        <v>500</v>
      </c>
      <c r="T145" s="192" t="s">
        <v>501</v>
      </c>
      <c r="U145" s="192" t="s">
        <v>502</v>
      </c>
    </row>
    <row r="146" spans="1:21" ht="64.5">
      <c r="A146" s="27" t="s">
        <v>355</v>
      </c>
      <c r="B146" s="57" t="s">
        <v>23</v>
      </c>
      <c r="C146" s="57"/>
      <c r="D146" s="95"/>
      <c r="E146" s="95"/>
      <c r="F146" s="57"/>
      <c r="G146" s="189">
        <v>5951.4</v>
      </c>
      <c r="H146" s="189">
        <v>5882.1</v>
      </c>
      <c r="I146" s="57">
        <v>99</v>
      </c>
      <c r="J146" s="57">
        <v>173.4</v>
      </c>
      <c r="K146" s="57">
        <v>173.4</v>
      </c>
      <c r="L146" s="57">
        <v>100</v>
      </c>
      <c r="M146" s="57">
        <v>0</v>
      </c>
      <c r="N146" s="57">
        <v>0</v>
      </c>
      <c r="O146" s="57">
        <v>0</v>
      </c>
      <c r="P146" s="57">
        <v>0</v>
      </c>
      <c r="Q146" s="57">
        <v>0</v>
      </c>
      <c r="R146" s="57">
        <v>0</v>
      </c>
      <c r="S146" s="192" t="s">
        <v>503</v>
      </c>
      <c r="T146" s="192" t="s">
        <v>504</v>
      </c>
      <c r="U146" s="192" t="s">
        <v>502</v>
      </c>
    </row>
    <row r="147" spans="1:21" ht="90" customHeight="1">
      <c r="A147" s="28" t="s">
        <v>356</v>
      </c>
      <c r="B147" s="57" t="s">
        <v>23</v>
      </c>
      <c r="C147" s="57">
        <v>111</v>
      </c>
      <c r="D147" s="95" t="s">
        <v>175</v>
      </c>
      <c r="E147" s="95" t="s">
        <v>357</v>
      </c>
      <c r="F147" s="57">
        <v>240</v>
      </c>
      <c r="G147" s="189">
        <v>3</v>
      </c>
      <c r="H147" s="189">
        <v>3</v>
      </c>
      <c r="I147" s="57">
        <v>100</v>
      </c>
      <c r="J147" s="57">
        <v>0</v>
      </c>
      <c r="K147" s="57">
        <v>0</v>
      </c>
      <c r="L147" s="57">
        <v>0</v>
      </c>
      <c r="M147" s="57">
        <v>0</v>
      </c>
      <c r="N147" s="57">
        <v>0</v>
      </c>
      <c r="O147" s="57">
        <v>0</v>
      </c>
      <c r="P147" s="57">
        <v>0</v>
      </c>
      <c r="Q147" s="57">
        <v>0</v>
      </c>
      <c r="R147" s="57">
        <v>0</v>
      </c>
      <c r="S147" s="192" t="s">
        <v>358</v>
      </c>
      <c r="T147" s="192" t="s">
        <v>358</v>
      </c>
      <c r="U147" s="192" t="s">
        <v>62</v>
      </c>
    </row>
    <row r="148" spans="1:21" ht="127.5">
      <c r="A148" s="28" t="s">
        <v>359</v>
      </c>
      <c r="B148" s="57" t="s">
        <v>23</v>
      </c>
      <c r="C148" s="57">
        <v>111</v>
      </c>
      <c r="D148" s="95" t="s">
        <v>175</v>
      </c>
      <c r="E148" s="95" t="s">
        <v>360</v>
      </c>
      <c r="F148" s="57">
        <v>240</v>
      </c>
      <c r="G148" s="189">
        <v>0</v>
      </c>
      <c r="H148" s="189">
        <v>0</v>
      </c>
      <c r="I148" s="57">
        <v>0</v>
      </c>
      <c r="J148" s="189">
        <v>0</v>
      </c>
      <c r="K148" s="57">
        <v>0</v>
      </c>
      <c r="L148" s="57">
        <v>0</v>
      </c>
      <c r="M148" s="57">
        <v>0</v>
      </c>
      <c r="N148" s="57">
        <v>0</v>
      </c>
      <c r="O148" s="57">
        <v>0</v>
      </c>
      <c r="P148" s="57">
        <v>0</v>
      </c>
      <c r="Q148" s="57">
        <v>0</v>
      </c>
      <c r="R148" s="57">
        <v>0</v>
      </c>
      <c r="S148" s="192" t="s">
        <v>28</v>
      </c>
      <c r="T148" s="192" t="s">
        <v>28</v>
      </c>
      <c r="U148" s="192" t="s">
        <v>28</v>
      </c>
    </row>
    <row r="149" spans="1:21" ht="64.5">
      <c r="A149" s="28" t="s">
        <v>118</v>
      </c>
      <c r="B149" s="57" t="s">
        <v>23</v>
      </c>
      <c r="C149" s="57">
        <v>111</v>
      </c>
      <c r="D149" s="95" t="s">
        <v>175</v>
      </c>
      <c r="E149" s="95" t="s">
        <v>505</v>
      </c>
      <c r="F149" s="57">
        <v>240</v>
      </c>
      <c r="G149" s="189">
        <v>10</v>
      </c>
      <c r="H149" s="189">
        <v>2</v>
      </c>
      <c r="I149" s="57">
        <v>20</v>
      </c>
      <c r="J149" s="57">
        <v>0</v>
      </c>
      <c r="K149" s="57">
        <v>0</v>
      </c>
      <c r="L149" s="57">
        <v>0</v>
      </c>
      <c r="M149" s="57">
        <v>0</v>
      </c>
      <c r="N149" s="57">
        <v>0</v>
      </c>
      <c r="O149" s="57">
        <v>0</v>
      </c>
      <c r="P149" s="57">
        <v>0</v>
      </c>
      <c r="Q149" s="57">
        <v>0</v>
      </c>
      <c r="R149" s="57">
        <v>0</v>
      </c>
      <c r="S149" s="192" t="s">
        <v>362</v>
      </c>
      <c r="T149" s="192" t="s">
        <v>506</v>
      </c>
      <c r="U149" s="192" t="s">
        <v>507</v>
      </c>
    </row>
    <row r="150" spans="1:21" ht="76.5">
      <c r="A150" s="28" t="s">
        <v>363</v>
      </c>
      <c r="B150" s="57" t="s">
        <v>23</v>
      </c>
      <c r="C150" s="57">
        <v>111</v>
      </c>
      <c r="D150" s="95" t="s">
        <v>175</v>
      </c>
      <c r="E150" s="95" t="s">
        <v>357</v>
      </c>
      <c r="F150" s="57">
        <v>240</v>
      </c>
      <c r="G150" s="189">
        <v>5</v>
      </c>
      <c r="H150" s="189">
        <v>5</v>
      </c>
      <c r="I150" s="57">
        <v>100</v>
      </c>
      <c r="J150" s="57">
        <v>0</v>
      </c>
      <c r="K150" s="57">
        <v>0</v>
      </c>
      <c r="L150" s="57">
        <v>0</v>
      </c>
      <c r="M150" s="57">
        <v>0</v>
      </c>
      <c r="N150" s="57">
        <v>0</v>
      </c>
      <c r="O150" s="57">
        <v>0</v>
      </c>
      <c r="P150" s="57">
        <v>0</v>
      </c>
      <c r="Q150" s="57">
        <v>0</v>
      </c>
      <c r="R150" s="57">
        <v>0</v>
      </c>
      <c r="S150" s="192" t="s">
        <v>365</v>
      </c>
      <c r="T150" s="192" t="s">
        <v>365</v>
      </c>
      <c r="U150" s="192" t="s">
        <v>62</v>
      </c>
    </row>
    <row r="151" spans="1:21" ht="64.5">
      <c r="A151" s="28" t="s">
        <v>119</v>
      </c>
      <c r="B151" s="57" t="s">
        <v>23</v>
      </c>
      <c r="C151" s="57">
        <v>111</v>
      </c>
      <c r="D151" s="95" t="s">
        <v>175</v>
      </c>
      <c r="E151" s="95" t="s">
        <v>361</v>
      </c>
      <c r="F151" s="57">
        <v>240</v>
      </c>
      <c r="G151" s="189">
        <v>55</v>
      </c>
      <c r="H151" s="189">
        <v>55</v>
      </c>
      <c r="I151" s="57">
        <v>100</v>
      </c>
      <c r="J151" s="57">
        <v>0</v>
      </c>
      <c r="K151" s="57">
        <v>0</v>
      </c>
      <c r="L151" s="57">
        <v>0</v>
      </c>
      <c r="M151" s="57">
        <v>0</v>
      </c>
      <c r="N151" s="57">
        <v>0</v>
      </c>
      <c r="O151" s="57">
        <v>0</v>
      </c>
      <c r="P151" s="57">
        <v>0</v>
      </c>
      <c r="Q151" s="57">
        <v>0</v>
      </c>
      <c r="R151" s="57">
        <v>0</v>
      </c>
      <c r="S151" s="192" t="s">
        <v>367</v>
      </c>
      <c r="T151" s="192" t="s">
        <v>367</v>
      </c>
      <c r="U151" s="192" t="s">
        <v>62</v>
      </c>
    </row>
    <row r="152" spans="1:21" ht="64.5">
      <c r="A152" s="28" t="s">
        <v>368</v>
      </c>
      <c r="B152" s="57" t="s">
        <v>23</v>
      </c>
      <c r="C152" s="57">
        <v>111</v>
      </c>
      <c r="D152" s="95" t="s">
        <v>175</v>
      </c>
      <c r="E152" s="95" t="s">
        <v>364</v>
      </c>
      <c r="F152" s="57">
        <v>240</v>
      </c>
      <c r="G152" s="189">
        <v>1</v>
      </c>
      <c r="H152" s="189">
        <v>1</v>
      </c>
      <c r="I152" s="57">
        <v>100</v>
      </c>
      <c r="J152" s="57">
        <v>0</v>
      </c>
      <c r="K152" s="57">
        <v>0</v>
      </c>
      <c r="L152" s="57">
        <v>0</v>
      </c>
      <c r="M152" s="57">
        <v>0</v>
      </c>
      <c r="N152" s="57">
        <v>0</v>
      </c>
      <c r="O152" s="57">
        <v>0</v>
      </c>
      <c r="P152" s="57">
        <v>0</v>
      </c>
      <c r="Q152" s="57">
        <v>0</v>
      </c>
      <c r="R152" s="57">
        <v>0</v>
      </c>
      <c r="S152" s="192" t="s">
        <v>370</v>
      </c>
      <c r="T152" s="192" t="s">
        <v>370</v>
      </c>
      <c r="U152" s="192" t="s">
        <v>62</v>
      </c>
    </row>
    <row r="153" spans="1:21" ht="64.5">
      <c r="A153" s="28" t="s">
        <v>371</v>
      </c>
      <c r="B153" s="57" t="s">
        <v>23</v>
      </c>
      <c r="C153" s="57">
        <v>111</v>
      </c>
      <c r="D153" s="95" t="s">
        <v>175</v>
      </c>
      <c r="E153" s="95" t="s">
        <v>508</v>
      </c>
      <c r="F153" s="57">
        <v>240</v>
      </c>
      <c r="G153" s="189">
        <v>3</v>
      </c>
      <c r="H153" s="189">
        <v>3</v>
      </c>
      <c r="I153" s="57">
        <v>100</v>
      </c>
      <c r="J153" s="57">
        <v>0</v>
      </c>
      <c r="K153" s="57">
        <v>0</v>
      </c>
      <c r="L153" s="57">
        <v>0</v>
      </c>
      <c r="M153" s="57">
        <v>0</v>
      </c>
      <c r="N153" s="57">
        <v>0</v>
      </c>
      <c r="O153" s="57">
        <v>0</v>
      </c>
      <c r="P153" s="57">
        <v>0</v>
      </c>
      <c r="Q153" s="57">
        <v>0</v>
      </c>
      <c r="R153" s="57">
        <v>0</v>
      </c>
      <c r="S153" s="192" t="s">
        <v>358</v>
      </c>
      <c r="T153" s="192" t="s">
        <v>358</v>
      </c>
      <c r="U153" s="192" t="s">
        <v>62</v>
      </c>
    </row>
    <row r="154" spans="1:21" ht="64.5">
      <c r="A154" s="28" t="s">
        <v>372</v>
      </c>
      <c r="B154" s="57" t="s">
        <v>23</v>
      </c>
      <c r="C154" s="57">
        <v>111</v>
      </c>
      <c r="D154" s="95" t="s">
        <v>175</v>
      </c>
      <c r="E154" s="95" t="s">
        <v>366</v>
      </c>
      <c r="F154" s="57">
        <v>240</v>
      </c>
      <c r="G154" s="189">
        <v>3</v>
      </c>
      <c r="H154" s="189">
        <v>3</v>
      </c>
      <c r="I154" s="57">
        <v>100</v>
      </c>
      <c r="J154" s="57">
        <v>0</v>
      </c>
      <c r="K154" s="57">
        <v>0</v>
      </c>
      <c r="L154" s="57">
        <v>0</v>
      </c>
      <c r="M154" s="57">
        <v>0</v>
      </c>
      <c r="N154" s="57">
        <v>0</v>
      </c>
      <c r="O154" s="57">
        <v>0</v>
      </c>
      <c r="P154" s="57">
        <v>0</v>
      </c>
      <c r="Q154" s="57">
        <v>0</v>
      </c>
      <c r="R154" s="57">
        <v>0</v>
      </c>
      <c r="S154" s="192" t="s">
        <v>358</v>
      </c>
      <c r="T154" s="192" t="s">
        <v>358</v>
      </c>
      <c r="U154" s="192" t="s">
        <v>62</v>
      </c>
    </row>
    <row r="155" spans="1:21" ht="64.5">
      <c r="A155" s="28" t="s">
        <v>373</v>
      </c>
      <c r="B155" s="57" t="s">
        <v>23</v>
      </c>
      <c r="C155" s="57">
        <v>111</v>
      </c>
      <c r="D155" s="95" t="s">
        <v>175</v>
      </c>
      <c r="E155" s="95" t="s">
        <v>369</v>
      </c>
      <c r="F155" s="57">
        <v>240</v>
      </c>
      <c r="G155" s="189">
        <v>3</v>
      </c>
      <c r="H155" s="189">
        <v>3</v>
      </c>
      <c r="I155" s="57">
        <v>100</v>
      </c>
      <c r="J155" s="57">
        <v>0</v>
      </c>
      <c r="K155" s="57">
        <v>0</v>
      </c>
      <c r="L155" s="57">
        <v>0</v>
      </c>
      <c r="M155" s="57">
        <v>0</v>
      </c>
      <c r="N155" s="57">
        <v>0</v>
      </c>
      <c r="O155" s="57">
        <v>0</v>
      </c>
      <c r="P155" s="57">
        <v>0</v>
      </c>
      <c r="Q155" s="57">
        <v>0</v>
      </c>
      <c r="R155" s="57">
        <v>0</v>
      </c>
      <c r="S155" s="192" t="s">
        <v>358</v>
      </c>
      <c r="T155" s="192" t="s">
        <v>358</v>
      </c>
      <c r="U155" s="192" t="s">
        <v>62</v>
      </c>
    </row>
    <row r="156" spans="1:21" ht="64.5">
      <c r="A156" s="28" t="s">
        <v>120</v>
      </c>
      <c r="B156" s="57" t="s">
        <v>23</v>
      </c>
      <c r="C156" s="57">
        <v>111</v>
      </c>
      <c r="D156" s="95" t="s">
        <v>175</v>
      </c>
      <c r="E156" s="95" t="s">
        <v>374</v>
      </c>
      <c r="F156" s="57">
        <v>240</v>
      </c>
      <c r="G156" s="189">
        <v>20</v>
      </c>
      <c r="H156" s="189">
        <v>20</v>
      </c>
      <c r="I156" s="57">
        <v>100</v>
      </c>
      <c r="J156" s="57">
        <v>0</v>
      </c>
      <c r="K156" s="57">
        <v>0</v>
      </c>
      <c r="L156" s="57">
        <v>0</v>
      </c>
      <c r="M156" s="57">
        <v>0</v>
      </c>
      <c r="N156" s="57">
        <v>0</v>
      </c>
      <c r="O156" s="57">
        <v>0</v>
      </c>
      <c r="P156" s="57">
        <v>0</v>
      </c>
      <c r="Q156" s="57">
        <v>0</v>
      </c>
      <c r="R156" s="57">
        <v>0</v>
      </c>
      <c r="S156" s="192" t="s">
        <v>375</v>
      </c>
      <c r="T156" s="192" t="s">
        <v>375</v>
      </c>
      <c r="U156" s="192" t="s">
        <v>62</v>
      </c>
    </row>
    <row r="157" spans="1:21" ht="76.5">
      <c r="A157" s="28" t="s">
        <v>121</v>
      </c>
      <c r="B157" s="57" t="s">
        <v>23</v>
      </c>
      <c r="C157" s="57">
        <v>111</v>
      </c>
      <c r="D157" s="95" t="s">
        <v>175</v>
      </c>
      <c r="E157" s="95" t="s">
        <v>376</v>
      </c>
      <c r="F157" s="57">
        <v>240</v>
      </c>
      <c r="G157" s="189">
        <v>3.9</v>
      </c>
      <c r="H157" s="189">
        <v>3.3</v>
      </c>
      <c r="I157" s="57">
        <v>84.6</v>
      </c>
      <c r="J157" s="57">
        <v>0</v>
      </c>
      <c r="K157" s="57">
        <v>0</v>
      </c>
      <c r="L157" s="57">
        <v>0</v>
      </c>
      <c r="M157" s="57">
        <v>0</v>
      </c>
      <c r="N157" s="57">
        <v>0</v>
      </c>
      <c r="O157" s="57">
        <v>0</v>
      </c>
      <c r="P157" s="57">
        <v>0</v>
      </c>
      <c r="Q157" s="57">
        <v>0</v>
      </c>
      <c r="R157" s="57">
        <v>0</v>
      </c>
      <c r="S157" s="192" t="s">
        <v>509</v>
      </c>
      <c r="T157" s="192" t="s">
        <v>510</v>
      </c>
      <c r="U157" s="192" t="s">
        <v>511</v>
      </c>
    </row>
    <row r="158" spans="1:21" ht="64.5">
      <c r="A158" s="28" t="s">
        <v>377</v>
      </c>
      <c r="B158" s="57" t="s">
        <v>23</v>
      </c>
      <c r="C158" s="57">
        <v>111</v>
      </c>
      <c r="D158" s="95" t="s">
        <v>175</v>
      </c>
      <c r="E158" s="95" t="s">
        <v>378</v>
      </c>
      <c r="F158" s="57">
        <v>240</v>
      </c>
      <c r="G158" s="189">
        <v>15</v>
      </c>
      <c r="H158" s="189">
        <v>15</v>
      </c>
      <c r="I158" s="57">
        <v>100</v>
      </c>
      <c r="J158" s="57">
        <v>0</v>
      </c>
      <c r="K158" s="57">
        <v>0</v>
      </c>
      <c r="L158" s="57">
        <v>0</v>
      </c>
      <c r="M158" s="57">
        <v>0</v>
      </c>
      <c r="N158" s="57">
        <v>0</v>
      </c>
      <c r="O158" s="57">
        <v>0</v>
      </c>
      <c r="P158" s="57">
        <v>0</v>
      </c>
      <c r="Q158" s="57">
        <v>0</v>
      </c>
      <c r="R158" s="57">
        <v>0</v>
      </c>
      <c r="S158" s="192" t="s">
        <v>379</v>
      </c>
      <c r="T158" s="192" t="s">
        <v>379</v>
      </c>
      <c r="U158" s="192" t="s">
        <v>62</v>
      </c>
    </row>
    <row r="159" spans="1:21" ht="102">
      <c r="A159" s="28" t="s">
        <v>122</v>
      </c>
      <c r="B159" s="57" t="s">
        <v>23</v>
      </c>
      <c r="C159" s="57">
        <v>111</v>
      </c>
      <c r="D159" s="95" t="s">
        <v>175</v>
      </c>
      <c r="E159" s="95" t="s">
        <v>380</v>
      </c>
      <c r="F159" s="57">
        <v>610</v>
      </c>
      <c r="G159" s="189">
        <v>5181.3</v>
      </c>
      <c r="H159" s="189">
        <v>5120.6000000000004</v>
      </c>
      <c r="I159" s="57">
        <v>98</v>
      </c>
      <c r="J159" s="57">
        <v>0</v>
      </c>
      <c r="K159" s="57">
        <v>0</v>
      </c>
      <c r="L159" s="57">
        <v>0</v>
      </c>
      <c r="M159" s="57">
        <v>0</v>
      </c>
      <c r="N159" s="57">
        <v>0</v>
      </c>
      <c r="O159" s="57">
        <v>0</v>
      </c>
      <c r="P159" s="57">
        <v>0</v>
      </c>
      <c r="Q159" s="57">
        <v>0</v>
      </c>
      <c r="R159" s="57">
        <v>0</v>
      </c>
      <c r="S159" s="192" t="s">
        <v>512</v>
      </c>
      <c r="T159" s="192" t="s">
        <v>513</v>
      </c>
      <c r="U159" s="192" t="s">
        <v>514</v>
      </c>
    </row>
    <row r="160" spans="1:21" ht="102">
      <c r="A160" s="28" t="s">
        <v>73</v>
      </c>
      <c r="B160" s="57" t="s">
        <v>23</v>
      </c>
      <c r="C160" s="57">
        <v>111</v>
      </c>
      <c r="D160" s="95" t="s">
        <v>175</v>
      </c>
      <c r="E160" s="95" t="s">
        <v>381</v>
      </c>
      <c r="F160" s="57">
        <v>610</v>
      </c>
      <c r="G160" s="189">
        <v>412.7</v>
      </c>
      <c r="H160" s="189">
        <v>412.7</v>
      </c>
      <c r="I160" s="57">
        <v>100</v>
      </c>
      <c r="J160" s="57"/>
      <c r="K160" s="57"/>
      <c r="L160" s="57"/>
      <c r="M160" s="57">
        <v>0</v>
      </c>
      <c r="N160" s="57">
        <v>0</v>
      </c>
      <c r="O160" s="57">
        <v>0</v>
      </c>
      <c r="P160" s="57">
        <v>0</v>
      </c>
      <c r="Q160" s="57">
        <v>0</v>
      </c>
      <c r="R160" s="57">
        <v>0</v>
      </c>
      <c r="S160" s="192" t="s">
        <v>515</v>
      </c>
      <c r="T160" s="192" t="s">
        <v>515</v>
      </c>
      <c r="U160" s="192" t="s">
        <v>62</v>
      </c>
    </row>
    <row r="161" spans="1:21" ht="64.5">
      <c r="A161" s="28" t="s">
        <v>382</v>
      </c>
      <c r="B161" s="57" t="s">
        <v>23</v>
      </c>
      <c r="C161" s="57">
        <v>111</v>
      </c>
      <c r="D161" s="95" t="s">
        <v>175</v>
      </c>
      <c r="E161" s="95" t="s">
        <v>383</v>
      </c>
      <c r="F161" s="57">
        <v>610</v>
      </c>
      <c r="G161" s="189">
        <v>0</v>
      </c>
      <c r="H161" s="189">
        <v>0</v>
      </c>
      <c r="I161" s="57">
        <v>0</v>
      </c>
      <c r="J161" s="57">
        <v>173.4</v>
      </c>
      <c r="K161" s="57">
        <v>173.4</v>
      </c>
      <c r="L161" s="57">
        <v>100</v>
      </c>
      <c r="M161" s="57">
        <v>0</v>
      </c>
      <c r="N161" s="57">
        <v>0</v>
      </c>
      <c r="O161" s="57">
        <v>0</v>
      </c>
      <c r="P161" s="57">
        <v>0</v>
      </c>
      <c r="Q161" s="57">
        <v>0</v>
      </c>
      <c r="R161" s="57">
        <v>0</v>
      </c>
      <c r="S161" s="192" t="s">
        <v>516</v>
      </c>
      <c r="T161" s="192" t="s">
        <v>516</v>
      </c>
      <c r="U161" s="192" t="s">
        <v>62</v>
      </c>
    </row>
    <row r="162" spans="1:21" ht="108" customHeight="1">
      <c r="A162" s="28" t="s">
        <v>384</v>
      </c>
      <c r="B162" s="57" t="s">
        <v>23</v>
      </c>
      <c r="C162" s="57">
        <v>111</v>
      </c>
      <c r="D162" s="95" t="s">
        <v>175</v>
      </c>
      <c r="E162" s="95" t="s">
        <v>517</v>
      </c>
      <c r="F162" s="57">
        <v>610</v>
      </c>
      <c r="G162" s="189">
        <v>35.5</v>
      </c>
      <c r="H162" s="189">
        <v>35.5</v>
      </c>
      <c r="I162" s="57">
        <v>100</v>
      </c>
      <c r="J162" s="57">
        <v>0</v>
      </c>
      <c r="K162" s="57">
        <v>0</v>
      </c>
      <c r="L162" s="57">
        <v>0</v>
      </c>
      <c r="M162" s="57">
        <v>0</v>
      </c>
      <c r="N162" s="57">
        <v>0</v>
      </c>
      <c r="O162" s="57">
        <v>0</v>
      </c>
      <c r="P162" s="57">
        <v>0</v>
      </c>
      <c r="Q162" s="57">
        <v>0</v>
      </c>
      <c r="R162" s="57">
        <v>0</v>
      </c>
      <c r="S162" s="192" t="s">
        <v>385</v>
      </c>
      <c r="T162" s="192" t="s">
        <v>385</v>
      </c>
      <c r="U162" s="192" t="s">
        <v>62</v>
      </c>
    </row>
    <row r="163" spans="1:21" ht="74.25" customHeight="1">
      <c r="A163" s="28" t="s">
        <v>518</v>
      </c>
      <c r="B163" s="57" t="s">
        <v>23</v>
      </c>
      <c r="C163" s="57">
        <v>111</v>
      </c>
      <c r="D163" s="95" t="s">
        <v>175</v>
      </c>
      <c r="E163" s="95" t="s">
        <v>519</v>
      </c>
      <c r="F163" s="57">
        <v>610</v>
      </c>
      <c r="G163" s="189">
        <v>200</v>
      </c>
      <c r="H163" s="189">
        <v>200</v>
      </c>
      <c r="I163" s="57">
        <v>100</v>
      </c>
      <c r="J163" s="57">
        <v>0</v>
      </c>
      <c r="K163" s="57">
        <v>0</v>
      </c>
      <c r="L163" s="57">
        <v>0</v>
      </c>
      <c r="M163" s="57">
        <v>0</v>
      </c>
      <c r="N163" s="57">
        <v>0</v>
      </c>
      <c r="O163" s="57">
        <v>0</v>
      </c>
      <c r="P163" s="57">
        <v>0</v>
      </c>
      <c r="Q163" s="57">
        <v>0</v>
      </c>
      <c r="R163" s="57">
        <v>0</v>
      </c>
      <c r="S163" s="192" t="s">
        <v>520</v>
      </c>
      <c r="T163" s="192" t="s">
        <v>520</v>
      </c>
      <c r="U163" s="192" t="s">
        <v>62</v>
      </c>
    </row>
    <row r="164" spans="1:21" ht="64.5">
      <c r="A164" s="27" t="s">
        <v>386</v>
      </c>
      <c r="B164" s="57" t="s">
        <v>23</v>
      </c>
      <c r="C164" s="57"/>
      <c r="D164" s="95"/>
      <c r="E164" s="95"/>
      <c r="F164" s="57"/>
      <c r="G164" s="189">
        <v>18.100000000000001</v>
      </c>
      <c r="H164" s="189">
        <v>18.100000000000001</v>
      </c>
      <c r="I164" s="57">
        <v>100</v>
      </c>
      <c r="J164" s="57">
        <v>64.900000000000006</v>
      </c>
      <c r="K164" s="57">
        <v>64.900000000000006</v>
      </c>
      <c r="L164" s="57">
        <v>100</v>
      </c>
      <c r="M164" s="57">
        <v>0</v>
      </c>
      <c r="N164" s="57">
        <v>0</v>
      </c>
      <c r="O164" s="57">
        <v>0</v>
      </c>
      <c r="P164" s="57">
        <v>0</v>
      </c>
      <c r="Q164" s="57">
        <v>0</v>
      </c>
      <c r="R164" s="57">
        <v>0</v>
      </c>
      <c r="S164" s="192" t="s">
        <v>521</v>
      </c>
      <c r="T164" s="192" t="s">
        <v>521</v>
      </c>
      <c r="U164" s="192" t="s">
        <v>62</v>
      </c>
    </row>
    <row r="165" spans="1:21" ht="64.5">
      <c r="A165" s="28" t="s">
        <v>387</v>
      </c>
      <c r="B165" s="57" t="s">
        <v>23</v>
      </c>
      <c r="C165" s="57">
        <v>111</v>
      </c>
      <c r="D165" s="95" t="s">
        <v>175</v>
      </c>
      <c r="E165" s="95" t="s">
        <v>522</v>
      </c>
      <c r="F165" s="57">
        <v>610</v>
      </c>
      <c r="G165" s="189">
        <v>8</v>
      </c>
      <c r="H165" s="189">
        <v>8</v>
      </c>
      <c r="I165" s="57">
        <v>100</v>
      </c>
      <c r="J165" s="57">
        <v>0</v>
      </c>
      <c r="K165" s="57">
        <v>0</v>
      </c>
      <c r="L165" s="57">
        <v>0</v>
      </c>
      <c r="M165" s="57">
        <v>0</v>
      </c>
      <c r="N165" s="57">
        <v>0</v>
      </c>
      <c r="O165" s="57">
        <v>0</v>
      </c>
      <c r="P165" s="57">
        <v>0</v>
      </c>
      <c r="Q165" s="57">
        <v>0</v>
      </c>
      <c r="R165" s="57">
        <v>0</v>
      </c>
      <c r="S165" s="192" t="s">
        <v>388</v>
      </c>
      <c r="T165" s="192" t="s">
        <v>388</v>
      </c>
      <c r="U165" s="192" t="s">
        <v>62</v>
      </c>
    </row>
    <row r="166" spans="1:21" ht="64.5">
      <c r="A166" s="28" t="s">
        <v>389</v>
      </c>
      <c r="B166" s="57" t="s">
        <v>23</v>
      </c>
      <c r="C166" s="57">
        <v>111</v>
      </c>
      <c r="D166" s="95" t="s">
        <v>175</v>
      </c>
      <c r="E166" s="95" t="s">
        <v>523</v>
      </c>
      <c r="F166" s="57">
        <v>610</v>
      </c>
      <c r="G166" s="189">
        <v>5</v>
      </c>
      <c r="H166" s="189">
        <v>5</v>
      </c>
      <c r="I166" s="57">
        <v>100</v>
      </c>
      <c r="J166" s="57">
        <v>0</v>
      </c>
      <c r="K166" s="57">
        <v>0</v>
      </c>
      <c r="L166" s="57">
        <v>0</v>
      </c>
      <c r="M166" s="57">
        <v>0</v>
      </c>
      <c r="N166" s="57">
        <v>0</v>
      </c>
      <c r="O166" s="57">
        <v>0</v>
      </c>
      <c r="P166" s="57">
        <v>0</v>
      </c>
      <c r="Q166" s="57">
        <v>0</v>
      </c>
      <c r="R166" s="57">
        <v>0</v>
      </c>
      <c r="S166" s="192" t="s">
        <v>365</v>
      </c>
      <c r="T166" s="192" t="s">
        <v>524</v>
      </c>
      <c r="U166" s="192" t="s">
        <v>62</v>
      </c>
    </row>
    <row r="167" spans="1:21" ht="78" customHeight="1">
      <c r="A167" s="28" t="s">
        <v>525</v>
      </c>
      <c r="B167" s="57" t="s">
        <v>23</v>
      </c>
      <c r="C167" s="57">
        <v>111</v>
      </c>
      <c r="D167" s="95" t="s">
        <v>175</v>
      </c>
      <c r="E167" s="95" t="s">
        <v>526</v>
      </c>
      <c r="F167" s="57">
        <v>610</v>
      </c>
      <c r="G167" s="189">
        <v>0</v>
      </c>
      <c r="H167" s="189">
        <v>0</v>
      </c>
      <c r="I167" s="57">
        <v>0</v>
      </c>
      <c r="J167" s="57">
        <v>64.900000000000006</v>
      </c>
      <c r="K167" s="57">
        <v>64.900000000000006</v>
      </c>
      <c r="L167" s="57">
        <v>100</v>
      </c>
      <c r="M167" s="57">
        <v>0</v>
      </c>
      <c r="N167" s="57">
        <v>0</v>
      </c>
      <c r="O167" s="57">
        <v>0</v>
      </c>
      <c r="P167" s="57">
        <v>0</v>
      </c>
      <c r="Q167" s="57">
        <v>0</v>
      </c>
      <c r="R167" s="57">
        <v>0</v>
      </c>
      <c r="S167" s="192" t="s">
        <v>527</v>
      </c>
      <c r="T167" s="192" t="s">
        <v>527</v>
      </c>
      <c r="U167" s="192" t="s">
        <v>62</v>
      </c>
    </row>
    <row r="168" spans="1:21" ht="71.25" customHeight="1">
      <c r="A168" s="28" t="s">
        <v>528</v>
      </c>
      <c r="B168" s="57" t="s">
        <v>23</v>
      </c>
      <c r="C168" s="57">
        <v>111</v>
      </c>
      <c r="D168" s="95" t="s">
        <v>175</v>
      </c>
      <c r="E168" s="95" t="s">
        <v>529</v>
      </c>
      <c r="F168" s="57">
        <v>610</v>
      </c>
      <c r="G168" s="189">
        <v>5.0999999999999996</v>
      </c>
      <c r="H168" s="189">
        <v>5.0999999999999996</v>
      </c>
      <c r="I168" s="57">
        <v>100</v>
      </c>
      <c r="J168" s="57">
        <v>0</v>
      </c>
      <c r="K168" s="57">
        <v>0</v>
      </c>
      <c r="L168" s="57">
        <v>0</v>
      </c>
      <c r="M168" s="57">
        <v>0</v>
      </c>
      <c r="N168" s="57">
        <v>0</v>
      </c>
      <c r="O168" s="57">
        <v>0</v>
      </c>
      <c r="P168" s="57">
        <v>0</v>
      </c>
      <c r="Q168" s="57">
        <v>0</v>
      </c>
      <c r="R168" s="57">
        <v>0</v>
      </c>
      <c r="S168" s="192" t="s">
        <v>530</v>
      </c>
      <c r="T168" s="192" t="s">
        <v>530</v>
      </c>
      <c r="U168" s="192" t="s">
        <v>62</v>
      </c>
    </row>
    <row r="169" spans="1:21" ht="64.5">
      <c r="A169" s="27" t="s">
        <v>390</v>
      </c>
      <c r="B169" s="57" t="s">
        <v>23</v>
      </c>
      <c r="C169" s="57"/>
      <c r="D169" s="95"/>
      <c r="E169" s="95"/>
      <c r="F169" s="57"/>
      <c r="G169" s="189">
        <v>1111.5</v>
      </c>
      <c r="H169" s="189">
        <v>1111.5</v>
      </c>
      <c r="I169" s="57">
        <v>100</v>
      </c>
      <c r="J169" s="57">
        <v>1375.3</v>
      </c>
      <c r="K169" s="57">
        <v>1375.3</v>
      </c>
      <c r="L169" s="57">
        <v>100</v>
      </c>
      <c r="M169" s="57">
        <v>789.2</v>
      </c>
      <c r="N169" s="57">
        <v>789.2</v>
      </c>
      <c r="O169" s="57">
        <v>100</v>
      </c>
      <c r="P169" s="57">
        <v>0</v>
      </c>
      <c r="Q169" s="57">
        <v>0</v>
      </c>
      <c r="R169" s="57">
        <v>0</v>
      </c>
      <c r="S169" s="192" t="s">
        <v>531</v>
      </c>
      <c r="T169" s="192" t="s">
        <v>531</v>
      </c>
      <c r="U169" s="192" t="s">
        <v>62</v>
      </c>
    </row>
    <row r="170" spans="1:21">
      <c r="A170" s="287" t="s">
        <v>391</v>
      </c>
      <c r="B170" s="287" t="s">
        <v>23</v>
      </c>
      <c r="C170" s="57">
        <v>111</v>
      </c>
      <c r="D170" s="95" t="s">
        <v>144</v>
      </c>
      <c r="E170" s="95" t="s">
        <v>392</v>
      </c>
      <c r="F170" s="57">
        <v>322</v>
      </c>
      <c r="G170" s="189">
        <v>1111.5</v>
      </c>
      <c r="H170" s="189">
        <v>1111.5</v>
      </c>
      <c r="I170" s="57">
        <v>100</v>
      </c>
      <c r="J170" s="57">
        <v>0</v>
      </c>
      <c r="K170" s="57">
        <v>0</v>
      </c>
      <c r="L170" s="57">
        <v>0</v>
      </c>
      <c r="M170" s="57">
        <v>0</v>
      </c>
      <c r="N170" s="57">
        <v>0</v>
      </c>
      <c r="O170" s="57">
        <v>0</v>
      </c>
      <c r="P170" s="57">
        <v>0</v>
      </c>
      <c r="Q170" s="57">
        <v>0</v>
      </c>
      <c r="R170" s="57">
        <v>0</v>
      </c>
      <c r="S170" s="192" t="s">
        <v>393</v>
      </c>
      <c r="T170" s="192" t="s">
        <v>393</v>
      </c>
      <c r="U170" s="192" t="s">
        <v>62</v>
      </c>
    </row>
    <row r="171" spans="1:21">
      <c r="A171" s="288"/>
      <c r="B171" s="288"/>
      <c r="C171" s="57">
        <v>111</v>
      </c>
      <c r="D171" s="95" t="s">
        <v>144</v>
      </c>
      <c r="E171" s="95" t="s">
        <v>392</v>
      </c>
      <c r="F171" s="57">
        <v>322</v>
      </c>
      <c r="G171" s="189">
        <v>0</v>
      </c>
      <c r="H171" s="189">
        <v>0</v>
      </c>
      <c r="I171" s="57">
        <v>0</v>
      </c>
      <c r="J171" s="57">
        <v>1375.3</v>
      </c>
      <c r="K171" s="57">
        <v>1375.3</v>
      </c>
      <c r="L171" s="57">
        <v>100</v>
      </c>
      <c r="M171" s="57">
        <v>0</v>
      </c>
      <c r="N171" s="57">
        <v>0</v>
      </c>
      <c r="O171" s="57">
        <v>0</v>
      </c>
      <c r="P171" s="57">
        <v>0</v>
      </c>
      <c r="Q171" s="57">
        <v>0</v>
      </c>
      <c r="R171" s="57">
        <v>0</v>
      </c>
      <c r="S171" s="192" t="s">
        <v>532</v>
      </c>
      <c r="T171" s="192" t="s">
        <v>532</v>
      </c>
      <c r="U171" s="192" t="s">
        <v>62</v>
      </c>
    </row>
    <row r="172" spans="1:21" ht="27" customHeight="1">
      <c r="A172" s="289"/>
      <c r="B172" s="289"/>
      <c r="C172" s="57">
        <v>111</v>
      </c>
      <c r="D172" s="95" t="s">
        <v>144</v>
      </c>
      <c r="E172" s="95" t="s">
        <v>392</v>
      </c>
      <c r="F172" s="57">
        <v>322</v>
      </c>
      <c r="G172" s="189">
        <v>0</v>
      </c>
      <c r="H172" s="189">
        <v>0</v>
      </c>
      <c r="I172" s="57">
        <v>0</v>
      </c>
      <c r="J172" s="57">
        <v>0</v>
      </c>
      <c r="K172" s="57">
        <v>0</v>
      </c>
      <c r="L172" s="57">
        <v>0</v>
      </c>
      <c r="M172" s="57">
        <v>789.2</v>
      </c>
      <c r="N172" s="57">
        <v>789.2</v>
      </c>
      <c r="O172" s="57">
        <v>100</v>
      </c>
      <c r="P172" s="57">
        <v>0</v>
      </c>
      <c r="Q172" s="57">
        <v>0</v>
      </c>
      <c r="R172" s="57">
        <v>0</v>
      </c>
      <c r="S172" s="192" t="s">
        <v>533</v>
      </c>
      <c r="T172" s="192" t="s">
        <v>533</v>
      </c>
      <c r="U172" s="192" t="s">
        <v>62</v>
      </c>
    </row>
    <row r="173" spans="1:21" s="119" customFormat="1" ht="20.25">
      <c r="A173" s="266" t="s">
        <v>124</v>
      </c>
      <c r="B173" s="267"/>
      <c r="C173" s="267"/>
      <c r="D173" s="267"/>
      <c r="E173" s="267"/>
      <c r="F173" s="267"/>
      <c r="G173" s="267"/>
      <c r="H173" s="267"/>
      <c r="I173" s="267"/>
      <c r="J173" s="267"/>
      <c r="K173" s="267"/>
      <c r="L173" s="267"/>
      <c r="M173" s="267"/>
      <c r="N173" s="267"/>
      <c r="O173" s="267"/>
      <c r="P173" s="267"/>
      <c r="Q173" s="267"/>
      <c r="R173" s="267"/>
      <c r="S173" s="267"/>
      <c r="T173" s="267"/>
      <c r="U173" s="267"/>
    </row>
    <row r="174" spans="1:21" ht="102.75" customHeight="1">
      <c r="A174" s="250" t="s">
        <v>139</v>
      </c>
      <c r="B174" s="25"/>
      <c r="C174" s="25"/>
      <c r="D174" s="57"/>
      <c r="E174" s="25"/>
      <c r="F174" s="57"/>
      <c r="G174" s="62">
        <v>141.6</v>
      </c>
      <c r="H174" s="62">
        <v>141.6</v>
      </c>
      <c r="I174" s="63">
        <v>100</v>
      </c>
      <c r="J174" s="62">
        <v>1274.4000000000001</v>
      </c>
      <c r="K174" s="62">
        <v>1274.4000000000001</v>
      </c>
      <c r="L174" s="26">
        <v>100</v>
      </c>
      <c r="M174" s="76">
        <v>0</v>
      </c>
      <c r="N174" s="76">
        <v>0</v>
      </c>
      <c r="O174" s="76">
        <v>0</v>
      </c>
      <c r="P174" s="79">
        <v>0</v>
      </c>
      <c r="Q174" s="79">
        <v>0</v>
      </c>
      <c r="R174" s="79">
        <v>0</v>
      </c>
      <c r="S174" s="62">
        <v>1416</v>
      </c>
      <c r="T174" s="62">
        <v>1416</v>
      </c>
      <c r="U174" s="63">
        <v>100</v>
      </c>
    </row>
    <row r="175" spans="1:21" ht="69" customHeight="1">
      <c r="A175" s="251"/>
      <c r="B175" s="12" t="s">
        <v>23</v>
      </c>
      <c r="C175" s="5" t="s">
        <v>48</v>
      </c>
      <c r="D175" s="82"/>
      <c r="E175" s="16" t="s">
        <v>126</v>
      </c>
      <c r="F175" s="82"/>
      <c r="G175" s="62">
        <v>141.6</v>
      </c>
      <c r="H175" s="62">
        <v>141.6</v>
      </c>
      <c r="I175" s="63">
        <v>100</v>
      </c>
      <c r="J175" s="62">
        <v>1274.4000000000001</v>
      </c>
      <c r="K175" s="62">
        <v>1274.4000000000001</v>
      </c>
      <c r="L175" s="63">
        <v>100</v>
      </c>
      <c r="M175" s="76">
        <v>0</v>
      </c>
      <c r="N175" s="76">
        <v>0</v>
      </c>
      <c r="O175" s="76">
        <v>0</v>
      </c>
      <c r="P175" s="79">
        <v>0</v>
      </c>
      <c r="Q175" s="79">
        <v>0</v>
      </c>
      <c r="R175" s="79">
        <v>0</v>
      </c>
      <c r="S175" s="62">
        <v>1416</v>
      </c>
      <c r="T175" s="62">
        <v>1416</v>
      </c>
      <c r="U175" s="63">
        <v>100</v>
      </c>
    </row>
    <row r="176" spans="1:21" ht="102.75" customHeight="1">
      <c r="A176" s="252"/>
      <c r="B176" s="12" t="s">
        <v>125</v>
      </c>
      <c r="C176" s="6">
        <v>149</v>
      </c>
      <c r="D176" s="57"/>
      <c r="E176" s="12">
        <v>1610000000</v>
      </c>
      <c r="F176" s="57"/>
      <c r="G176" s="62">
        <v>0</v>
      </c>
      <c r="H176" s="62">
        <v>0</v>
      </c>
      <c r="I176" s="63">
        <v>0</v>
      </c>
      <c r="J176" s="62">
        <v>0</v>
      </c>
      <c r="K176" s="62">
        <v>0</v>
      </c>
      <c r="L176" s="100">
        <v>0</v>
      </c>
      <c r="M176" s="76">
        <v>0</v>
      </c>
      <c r="N176" s="80">
        <v>0</v>
      </c>
      <c r="O176" s="80">
        <v>0</v>
      </c>
      <c r="P176" s="79">
        <v>0</v>
      </c>
      <c r="Q176" s="79">
        <v>0</v>
      </c>
      <c r="R176" s="79">
        <v>0</v>
      </c>
      <c r="S176" s="62">
        <v>0</v>
      </c>
      <c r="T176" s="62">
        <v>0</v>
      </c>
      <c r="U176" s="63">
        <v>0</v>
      </c>
    </row>
    <row r="177" spans="1:21" ht="110.25" customHeight="1">
      <c r="A177" s="27" t="s">
        <v>140</v>
      </c>
      <c r="B177" s="12" t="s">
        <v>125</v>
      </c>
      <c r="C177" s="57">
        <v>149</v>
      </c>
      <c r="D177" s="57"/>
      <c r="E177" s="12">
        <v>1610000010</v>
      </c>
      <c r="F177" s="57"/>
      <c r="G177" s="62">
        <v>0</v>
      </c>
      <c r="H177" s="62">
        <v>0</v>
      </c>
      <c r="I177" s="63">
        <v>0</v>
      </c>
      <c r="J177" s="62">
        <v>0</v>
      </c>
      <c r="K177" s="62">
        <v>0</v>
      </c>
      <c r="L177" s="26">
        <v>0</v>
      </c>
      <c r="M177" s="76">
        <v>0</v>
      </c>
      <c r="N177" s="80">
        <v>0</v>
      </c>
      <c r="O177" s="80">
        <v>0</v>
      </c>
      <c r="P177" s="79">
        <v>0</v>
      </c>
      <c r="Q177" s="79">
        <v>0</v>
      </c>
      <c r="R177" s="79">
        <v>0</v>
      </c>
      <c r="S177" s="62">
        <v>0</v>
      </c>
      <c r="T177" s="62">
        <v>0</v>
      </c>
      <c r="U177" s="63">
        <v>0</v>
      </c>
    </row>
    <row r="178" spans="1:21" ht="105.75" customHeight="1">
      <c r="A178" s="81" t="s">
        <v>141</v>
      </c>
      <c r="B178" s="12" t="s">
        <v>23</v>
      </c>
      <c r="C178" s="82" t="s">
        <v>48</v>
      </c>
      <c r="D178" s="82"/>
      <c r="E178" s="16" t="s">
        <v>126</v>
      </c>
      <c r="F178" s="82"/>
      <c r="G178" s="62">
        <v>141.6</v>
      </c>
      <c r="H178" s="62">
        <v>141.6</v>
      </c>
      <c r="I178" s="63">
        <v>100</v>
      </c>
      <c r="J178" s="62">
        <v>1274.4000000000001</v>
      </c>
      <c r="K178" s="62">
        <v>1274.4000000000001</v>
      </c>
      <c r="L178" s="63">
        <v>100</v>
      </c>
      <c r="M178" s="76">
        <v>0</v>
      </c>
      <c r="N178" s="76">
        <v>0</v>
      </c>
      <c r="O178" s="76">
        <v>0</v>
      </c>
      <c r="P178" s="79">
        <v>0</v>
      </c>
      <c r="Q178" s="79">
        <v>0</v>
      </c>
      <c r="R178" s="79">
        <v>0</v>
      </c>
      <c r="S178" s="62">
        <v>1416</v>
      </c>
      <c r="T178" s="62">
        <v>1416</v>
      </c>
      <c r="U178" s="63">
        <v>100</v>
      </c>
    </row>
    <row r="179" spans="1:21" s="119" customFormat="1" ht="20.25">
      <c r="A179" s="268" t="s">
        <v>534</v>
      </c>
      <c r="B179" s="269"/>
      <c r="C179" s="269"/>
      <c r="D179" s="269"/>
      <c r="E179" s="269"/>
      <c r="F179" s="269"/>
      <c r="G179" s="269"/>
      <c r="H179" s="269"/>
      <c r="I179" s="269"/>
      <c r="J179" s="269"/>
      <c r="K179" s="269"/>
      <c r="L179" s="269"/>
      <c r="M179" s="269"/>
      <c r="N179" s="269"/>
      <c r="O179" s="269"/>
      <c r="P179" s="269"/>
      <c r="Q179" s="269"/>
      <c r="R179" s="269"/>
      <c r="S179" s="269"/>
      <c r="T179" s="269"/>
      <c r="U179" s="269"/>
    </row>
    <row r="180" spans="1:21" ht="38.25" customHeight="1">
      <c r="A180" s="280" t="s">
        <v>394</v>
      </c>
      <c r="B180" s="57"/>
      <c r="C180" s="37"/>
      <c r="D180" s="37"/>
      <c r="E180" s="37" t="s">
        <v>127</v>
      </c>
      <c r="F180" s="26"/>
      <c r="G180" s="74">
        <f>G183+G186+G188</f>
        <v>18590.900000000001</v>
      </c>
      <c r="H180" s="74">
        <f>H183+H186+H188</f>
        <v>18044.800000000003</v>
      </c>
      <c r="I180" s="74">
        <f>H180/G180*100</f>
        <v>97.062541350875975</v>
      </c>
      <c r="J180" s="74">
        <f>J183+J189</f>
        <v>6602.9000000000005</v>
      </c>
      <c r="K180" s="74">
        <f>K183+K186+K188</f>
        <v>6602.9000000000005</v>
      </c>
      <c r="L180" s="74">
        <f>K180/J180*100</f>
        <v>100</v>
      </c>
      <c r="M180" s="74">
        <v>0</v>
      </c>
      <c r="N180" s="85">
        <v>0</v>
      </c>
      <c r="O180" s="85">
        <v>0</v>
      </c>
      <c r="P180" s="86">
        <v>0</v>
      </c>
      <c r="Q180" s="86">
        <v>0</v>
      </c>
      <c r="R180" s="86">
        <v>0</v>
      </c>
      <c r="S180" s="74">
        <f>S181+S182</f>
        <v>25193.800000000003</v>
      </c>
      <c r="T180" s="74">
        <f>T181+T182</f>
        <v>24647.700000000004</v>
      </c>
      <c r="U180" s="74">
        <f>T180/S180*100</f>
        <v>97.832403210313657</v>
      </c>
    </row>
    <row r="181" spans="1:21" ht="90">
      <c r="A181" s="281"/>
      <c r="B181" s="104" t="s">
        <v>129</v>
      </c>
      <c r="C181" s="37" t="s">
        <v>107</v>
      </c>
      <c r="D181" s="37"/>
      <c r="E181" s="37"/>
      <c r="F181" s="100"/>
      <c r="G181" s="74">
        <v>0</v>
      </c>
      <c r="H181" s="74">
        <v>0</v>
      </c>
      <c r="I181" s="74">
        <v>0</v>
      </c>
      <c r="J181" s="74">
        <f>J183+J189</f>
        <v>6602.9000000000005</v>
      </c>
      <c r="K181" s="74">
        <f>K183+K189</f>
        <v>6602.9000000000005</v>
      </c>
      <c r="L181" s="74">
        <f>K181/J181*100</f>
        <v>100</v>
      </c>
      <c r="M181" s="74">
        <v>0</v>
      </c>
      <c r="N181" s="85">
        <v>0</v>
      </c>
      <c r="O181" s="85">
        <v>0</v>
      </c>
      <c r="P181" s="86">
        <v>0</v>
      </c>
      <c r="Q181" s="86">
        <v>0</v>
      </c>
      <c r="R181" s="86">
        <v>0</v>
      </c>
      <c r="S181" s="74">
        <f>J181</f>
        <v>6602.9000000000005</v>
      </c>
      <c r="T181" s="74">
        <f>K181</f>
        <v>6602.9000000000005</v>
      </c>
      <c r="U181" s="74">
        <f t="shared" ref="U181:U182" si="34">T181/S181*100</f>
        <v>100</v>
      </c>
    </row>
    <row r="182" spans="1:21" ht="64.5">
      <c r="A182" s="282"/>
      <c r="B182" s="104" t="s">
        <v>23</v>
      </c>
      <c r="C182" s="37" t="s">
        <v>48</v>
      </c>
      <c r="D182" s="37"/>
      <c r="E182" s="37"/>
      <c r="F182" s="100"/>
      <c r="G182" s="74">
        <f>G187+G188</f>
        <v>18590.900000000001</v>
      </c>
      <c r="H182" s="74">
        <f>H187+H188</f>
        <v>18044.800000000003</v>
      </c>
      <c r="I182" s="74">
        <f>H182/G182*100</f>
        <v>97.062541350875975</v>
      </c>
      <c r="J182" s="74">
        <v>0</v>
      </c>
      <c r="K182" s="74">
        <v>0</v>
      </c>
      <c r="L182" s="74">
        <v>0</v>
      </c>
      <c r="M182" s="74">
        <v>0</v>
      </c>
      <c r="N182" s="85">
        <v>0</v>
      </c>
      <c r="O182" s="85">
        <v>0</v>
      </c>
      <c r="P182" s="86">
        <v>0</v>
      </c>
      <c r="Q182" s="86">
        <v>0</v>
      </c>
      <c r="R182" s="86">
        <v>0</v>
      </c>
      <c r="S182" s="74">
        <f>G182</f>
        <v>18590.900000000001</v>
      </c>
      <c r="T182" s="74">
        <f>H182</f>
        <v>18044.800000000003</v>
      </c>
      <c r="U182" s="74">
        <f t="shared" si="34"/>
        <v>97.062541350875975</v>
      </c>
    </row>
    <row r="183" spans="1:21" ht="25.5" customHeight="1">
      <c r="A183" s="28" t="s">
        <v>128</v>
      </c>
      <c r="B183" s="274" t="s">
        <v>129</v>
      </c>
      <c r="C183" s="49" t="s">
        <v>107</v>
      </c>
      <c r="D183" s="49" t="s">
        <v>130</v>
      </c>
      <c r="E183" s="49" t="s">
        <v>131</v>
      </c>
      <c r="F183" s="75">
        <v>521</v>
      </c>
      <c r="G183" s="76">
        <v>0</v>
      </c>
      <c r="H183" s="76">
        <v>0</v>
      </c>
      <c r="I183" s="76">
        <v>0</v>
      </c>
      <c r="J183" s="78">
        <f>J184+J185</f>
        <v>6397.2000000000007</v>
      </c>
      <c r="K183" s="76">
        <f>K184+K185</f>
        <v>6397.2000000000007</v>
      </c>
      <c r="L183" s="78">
        <f>K183/J183*100</f>
        <v>100</v>
      </c>
      <c r="M183" s="76">
        <v>0</v>
      </c>
      <c r="N183" s="87">
        <v>0</v>
      </c>
      <c r="O183" s="87">
        <v>0</v>
      </c>
      <c r="P183" s="79">
        <v>0</v>
      </c>
      <c r="Q183" s="79">
        <v>0</v>
      </c>
      <c r="R183" s="79">
        <v>0</v>
      </c>
      <c r="S183" s="78">
        <f t="shared" ref="S183:T185" si="35">J183+M183</f>
        <v>6397.2000000000007</v>
      </c>
      <c r="T183" s="76">
        <f t="shared" si="35"/>
        <v>6397.2000000000007</v>
      </c>
      <c r="U183" s="78">
        <f>O183</f>
        <v>0</v>
      </c>
    </row>
    <row r="184" spans="1:21" ht="82.5" customHeight="1">
      <c r="A184" s="28" t="s">
        <v>540</v>
      </c>
      <c r="B184" s="275"/>
      <c r="C184" s="37" t="s">
        <v>107</v>
      </c>
      <c r="D184" s="37" t="s">
        <v>130</v>
      </c>
      <c r="E184" s="37" t="s">
        <v>395</v>
      </c>
      <c r="F184" s="26">
        <v>521</v>
      </c>
      <c r="G184" s="76">
        <v>0</v>
      </c>
      <c r="H184" s="76">
        <v>0</v>
      </c>
      <c r="I184" s="76">
        <v>0</v>
      </c>
      <c r="J184" s="76">
        <v>2064.4</v>
      </c>
      <c r="K184" s="76">
        <v>2064.4</v>
      </c>
      <c r="L184" s="76">
        <v>99.99</v>
      </c>
      <c r="M184" s="76">
        <v>0</v>
      </c>
      <c r="N184" s="56">
        <v>0</v>
      </c>
      <c r="O184" s="56">
        <v>0</v>
      </c>
      <c r="P184" s="79">
        <v>0</v>
      </c>
      <c r="Q184" s="79">
        <v>0</v>
      </c>
      <c r="R184" s="79">
        <v>0</v>
      </c>
      <c r="S184" s="76">
        <f t="shared" si="35"/>
        <v>2064.4</v>
      </c>
      <c r="T184" s="76">
        <f t="shared" si="35"/>
        <v>2064.4</v>
      </c>
      <c r="U184" s="76">
        <v>100</v>
      </c>
    </row>
    <row r="185" spans="1:21" ht="140.25">
      <c r="A185" s="28" t="s">
        <v>539</v>
      </c>
      <c r="B185" s="276"/>
      <c r="C185" s="77" t="s">
        <v>107</v>
      </c>
      <c r="D185" s="77" t="s">
        <v>130</v>
      </c>
      <c r="E185" s="77" t="s">
        <v>396</v>
      </c>
      <c r="F185" s="71">
        <v>521</v>
      </c>
      <c r="G185" s="76">
        <v>0</v>
      </c>
      <c r="H185" s="76">
        <v>0</v>
      </c>
      <c r="I185" s="76">
        <v>0</v>
      </c>
      <c r="J185" s="76">
        <v>4332.8</v>
      </c>
      <c r="K185" s="76">
        <v>4332.8</v>
      </c>
      <c r="L185" s="76">
        <v>100</v>
      </c>
      <c r="M185" s="76">
        <v>0</v>
      </c>
      <c r="N185" s="56">
        <v>0</v>
      </c>
      <c r="O185" s="56">
        <v>0</v>
      </c>
      <c r="P185" s="79">
        <v>0</v>
      </c>
      <c r="Q185" s="79">
        <v>0</v>
      </c>
      <c r="R185" s="79">
        <v>0</v>
      </c>
      <c r="S185" s="76">
        <f t="shared" si="35"/>
        <v>4332.8</v>
      </c>
      <c r="T185" s="76">
        <f t="shared" si="35"/>
        <v>4332.8</v>
      </c>
      <c r="U185" s="76">
        <v>100</v>
      </c>
    </row>
    <row r="186" spans="1:21" ht="38.25" customHeight="1">
      <c r="A186" s="28" t="s">
        <v>397</v>
      </c>
      <c r="B186" s="25"/>
      <c r="C186" s="37">
        <v>111</v>
      </c>
      <c r="D186" s="37" t="s">
        <v>132</v>
      </c>
      <c r="E186" s="37" t="s">
        <v>133</v>
      </c>
      <c r="F186" s="26"/>
      <c r="G186" s="76">
        <f>G187</f>
        <v>18582</v>
      </c>
      <c r="H186" s="76">
        <f>H187</f>
        <v>18035.900000000001</v>
      </c>
      <c r="I186" s="76">
        <f>H186/G186*100</f>
        <v>97.061134431169961</v>
      </c>
      <c r="J186" s="76">
        <v>0</v>
      </c>
      <c r="K186" s="78">
        <v>0</v>
      </c>
      <c r="L186" s="78">
        <v>0</v>
      </c>
      <c r="M186" s="76">
        <v>0</v>
      </c>
      <c r="N186" s="87">
        <v>0</v>
      </c>
      <c r="O186" s="87">
        <v>0</v>
      </c>
      <c r="P186" s="79">
        <v>0</v>
      </c>
      <c r="Q186" s="79">
        <v>0</v>
      </c>
      <c r="R186" s="79">
        <v>0</v>
      </c>
      <c r="S186" s="76">
        <f>S187</f>
        <v>18582</v>
      </c>
      <c r="T186" s="76">
        <f>T187</f>
        <v>18035.900000000001</v>
      </c>
      <c r="U186" s="76">
        <f>T186/S186*100</f>
        <v>97.061134431169961</v>
      </c>
    </row>
    <row r="187" spans="1:21" ht="133.5" customHeight="1">
      <c r="A187" s="28" t="s">
        <v>538</v>
      </c>
      <c r="B187" s="13" t="s">
        <v>23</v>
      </c>
      <c r="C187" s="37" t="s">
        <v>48</v>
      </c>
      <c r="D187" s="37" t="s">
        <v>132</v>
      </c>
      <c r="E187" s="37" t="s">
        <v>134</v>
      </c>
      <c r="F187" s="26">
        <v>810</v>
      </c>
      <c r="G187" s="76">
        <v>18582</v>
      </c>
      <c r="H187" s="76">
        <v>18035.900000000001</v>
      </c>
      <c r="I187" s="76">
        <f>H187/G187*100</f>
        <v>97.061134431169961</v>
      </c>
      <c r="J187" s="76">
        <v>0</v>
      </c>
      <c r="K187" s="76">
        <v>0</v>
      </c>
      <c r="L187" s="76">
        <v>0</v>
      </c>
      <c r="M187" s="76">
        <v>0</v>
      </c>
      <c r="N187" s="56">
        <v>0</v>
      </c>
      <c r="O187" s="56">
        <v>0</v>
      </c>
      <c r="P187" s="79">
        <v>0</v>
      </c>
      <c r="Q187" s="79">
        <v>0</v>
      </c>
      <c r="R187" s="79">
        <v>0</v>
      </c>
      <c r="S187" s="76">
        <f>G187</f>
        <v>18582</v>
      </c>
      <c r="T187" s="76">
        <f>H187</f>
        <v>18035.900000000001</v>
      </c>
      <c r="U187" s="76">
        <f>T187/S187*100</f>
        <v>97.061134431169961</v>
      </c>
    </row>
    <row r="188" spans="1:21" ht="76.5">
      <c r="A188" s="28" t="s">
        <v>537</v>
      </c>
      <c r="B188" s="57"/>
      <c r="C188" s="37" t="s">
        <v>48</v>
      </c>
      <c r="D188" s="37" t="s">
        <v>132</v>
      </c>
      <c r="E188" s="37" t="s">
        <v>135</v>
      </c>
      <c r="F188" s="37"/>
      <c r="G188" s="76">
        <f>G190</f>
        <v>8.9</v>
      </c>
      <c r="H188" s="76">
        <f>H190</f>
        <v>8.9</v>
      </c>
      <c r="I188" s="76">
        <f>H188/G188*100</f>
        <v>100</v>
      </c>
      <c r="J188" s="76">
        <f>J189</f>
        <v>205.7</v>
      </c>
      <c r="K188" s="76">
        <f>K189</f>
        <v>205.7</v>
      </c>
      <c r="L188" s="76">
        <f>L189</f>
        <v>100</v>
      </c>
      <c r="M188" s="76">
        <v>0</v>
      </c>
      <c r="N188" s="87">
        <v>0</v>
      </c>
      <c r="O188" s="87">
        <v>0</v>
      </c>
      <c r="P188" s="79">
        <v>0</v>
      </c>
      <c r="Q188" s="79">
        <v>0</v>
      </c>
      <c r="R188" s="79">
        <v>0</v>
      </c>
      <c r="S188" s="76">
        <f>S189+S190</f>
        <v>214.6</v>
      </c>
      <c r="T188" s="76">
        <f>T189+T190</f>
        <v>214.6</v>
      </c>
      <c r="U188" s="76">
        <f>T188/S188*100</f>
        <v>100</v>
      </c>
    </row>
    <row r="189" spans="1:21" ht="89.25">
      <c r="A189" s="28" t="s">
        <v>536</v>
      </c>
      <c r="B189" s="26" t="s">
        <v>129</v>
      </c>
      <c r="C189" s="37" t="s">
        <v>107</v>
      </c>
      <c r="D189" s="37" t="s">
        <v>130</v>
      </c>
      <c r="E189" s="37" t="s">
        <v>136</v>
      </c>
      <c r="F189" s="37">
        <v>520</v>
      </c>
      <c r="G189" s="83">
        <v>0</v>
      </c>
      <c r="H189" s="84">
        <v>0</v>
      </c>
      <c r="I189" s="76">
        <v>0</v>
      </c>
      <c r="J189" s="76">
        <v>205.7</v>
      </c>
      <c r="K189" s="76">
        <v>205.7</v>
      </c>
      <c r="L189" s="76">
        <v>100</v>
      </c>
      <c r="M189" s="76">
        <v>0</v>
      </c>
      <c r="N189" s="56">
        <v>0</v>
      </c>
      <c r="O189" s="56">
        <v>0</v>
      </c>
      <c r="P189" s="79">
        <v>0</v>
      </c>
      <c r="Q189" s="79">
        <v>0</v>
      </c>
      <c r="R189" s="79">
        <v>0</v>
      </c>
      <c r="S189" s="76">
        <f>J189+M189</f>
        <v>205.7</v>
      </c>
      <c r="T189" s="76">
        <f>K189+N189</f>
        <v>205.7</v>
      </c>
      <c r="U189" s="76">
        <v>100</v>
      </c>
    </row>
    <row r="190" spans="1:21" ht="63.75">
      <c r="A190" s="28" t="s">
        <v>535</v>
      </c>
      <c r="B190" s="26" t="s">
        <v>23</v>
      </c>
      <c r="C190" s="37">
        <v>111</v>
      </c>
      <c r="D190" s="37" t="s">
        <v>132</v>
      </c>
      <c r="E190" s="37" t="s">
        <v>137</v>
      </c>
      <c r="F190" s="37">
        <v>240</v>
      </c>
      <c r="G190" s="76">
        <v>8.9</v>
      </c>
      <c r="H190" s="76">
        <v>8.9</v>
      </c>
      <c r="I190" s="76">
        <f>H190/G190*100</f>
        <v>100</v>
      </c>
      <c r="J190" s="76">
        <v>0</v>
      </c>
      <c r="K190" s="78">
        <v>0</v>
      </c>
      <c r="L190" s="78">
        <v>0</v>
      </c>
      <c r="M190" s="76">
        <v>0</v>
      </c>
      <c r="N190" s="56">
        <v>0</v>
      </c>
      <c r="O190" s="56">
        <v>0</v>
      </c>
      <c r="P190" s="79">
        <v>0</v>
      </c>
      <c r="Q190" s="79">
        <v>0</v>
      </c>
      <c r="R190" s="79">
        <v>0</v>
      </c>
      <c r="S190" s="76">
        <v>8.9</v>
      </c>
      <c r="T190" s="76">
        <v>8.9</v>
      </c>
      <c r="U190" s="76">
        <f>T190/S190*100</f>
        <v>100</v>
      </c>
    </row>
    <row r="191" spans="1:21" ht="20.25">
      <c r="A191" s="271" t="s">
        <v>224</v>
      </c>
      <c r="B191" s="271"/>
      <c r="C191" s="271"/>
      <c r="D191" s="271"/>
      <c r="E191" s="271"/>
      <c r="F191" s="271"/>
      <c r="G191" s="271"/>
      <c r="H191" s="271"/>
      <c r="I191" s="271"/>
      <c r="J191" s="271"/>
      <c r="K191" s="271"/>
      <c r="L191" s="271"/>
      <c r="M191" s="271"/>
      <c r="N191" s="271"/>
      <c r="O191" s="271"/>
      <c r="P191" s="271"/>
      <c r="Q191" s="271"/>
      <c r="R191" s="271"/>
      <c r="S191" s="271"/>
      <c r="T191" s="271"/>
      <c r="U191" s="271"/>
    </row>
    <row r="192" spans="1:21" ht="76.5">
      <c r="A192" s="28" t="s">
        <v>219</v>
      </c>
      <c r="B192" s="28" t="s">
        <v>23</v>
      </c>
      <c r="C192" s="88">
        <v>111</v>
      </c>
      <c r="D192" s="88"/>
      <c r="E192" s="88"/>
      <c r="F192" s="88"/>
      <c r="G192" s="71">
        <v>3590.4</v>
      </c>
      <c r="H192" s="71">
        <v>3537.6</v>
      </c>
      <c r="I192" s="71">
        <v>98.5</v>
      </c>
      <c r="J192" s="71">
        <v>0</v>
      </c>
      <c r="K192" s="71">
        <v>0</v>
      </c>
      <c r="L192" s="71">
        <v>0</v>
      </c>
      <c r="M192" s="71">
        <v>0</v>
      </c>
      <c r="N192" s="71">
        <v>0</v>
      </c>
      <c r="O192" s="97">
        <v>0</v>
      </c>
      <c r="P192" s="79">
        <v>0</v>
      </c>
      <c r="Q192" s="79">
        <v>0</v>
      </c>
      <c r="R192" s="79">
        <v>0</v>
      </c>
      <c r="S192" s="71">
        <v>3590.4</v>
      </c>
      <c r="T192" s="71">
        <v>3537.6</v>
      </c>
      <c r="U192" s="71">
        <v>98.5</v>
      </c>
    </row>
    <row r="193" spans="1:21" ht="69.75" customHeight="1">
      <c r="A193" s="27" t="s">
        <v>543</v>
      </c>
      <c r="B193" s="28" t="s">
        <v>23</v>
      </c>
      <c r="C193" s="210">
        <v>111</v>
      </c>
      <c r="D193" s="37" t="s">
        <v>544</v>
      </c>
      <c r="E193" s="37" t="s">
        <v>545</v>
      </c>
      <c r="F193" s="210">
        <v>244</v>
      </c>
      <c r="G193" s="71">
        <v>92.7</v>
      </c>
      <c r="H193" s="71">
        <v>69.099999999999994</v>
      </c>
      <c r="I193" s="71">
        <v>74.5</v>
      </c>
      <c r="J193" s="71"/>
      <c r="K193" s="71"/>
      <c r="L193" s="71"/>
      <c r="M193" s="71"/>
      <c r="N193" s="71"/>
      <c r="O193" s="97"/>
      <c r="P193" s="79"/>
      <c r="Q193" s="79"/>
      <c r="R193" s="79"/>
      <c r="S193" s="71">
        <v>92.7</v>
      </c>
      <c r="T193" s="71">
        <v>69.099999999999994</v>
      </c>
      <c r="U193" s="71">
        <v>74.5</v>
      </c>
    </row>
    <row r="194" spans="1:21" ht="63.75">
      <c r="A194" s="28" t="s">
        <v>542</v>
      </c>
      <c r="B194" s="28" t="s">
        <v>23</v>
      </c>
      <c r="C194" s="88">
        <v>111</v>
      </c>
      <c r="D194" s="37" t="s">
        <v>220</v>
      </c>
      <c r="E194" s="37" t="s">
        <v>546</v>
      </c>
      <c r="F194" s="37" t="s">
        <v>68</v>
      </c>
      <c r="G194" s="88">
        <v>25.5</v>
      </c>
      <c r="H194" s="88">
        <v>20</v>
      </c>
      <c r="I194" s="88">
        <v>78.400000000000006</v>
      </c>
      <c r="J194" s="71">
        <v>0</v>
      </c>
      <c r="K194" s="71">
        <v>0</v>
      </c>
      <c r="L194" s="71">
        <v>0</v>
      </c>
      <c r="M194" s="71">
        <v>0</v>
      </c>
      <c r="N194" s="71">
        <v>0</v>
      </c>
      <c r="O194" s="97">
        <v>0</v>
      </c>
      <c r="P194" s="79">
        <v>0</v>
      </c>
      <c r="Q194" s="79">
        <v>0</v>
      </c>
      <c r="R194" s="79">
        <v>0</v>
      </c>
      <c r="S194" s="120">
        <v>25.5</v>
      </c>
      <c r="T194" s="120">
        <v>20</v>
      </c>
      <c r="U194" s="120">
        <v>78.400000000000006</v>
      </c>
    </row>
    <row r="195" spans="1:21" ht="63.75">
      <c r="A195" s="28" t="s">
        <v>541</v>
      </c>
      <c r="B195" s="28" t="s">
        <v>23</v>
      </c>
      <c r="C195" s="88">
        <v>111</v>
      </c>
      <c r="D195" s="99" t="s">
        <v>221</v>
      </c>
      <c r="E195" s="210" t="s">
        <v>547</v>
      </c>
      <c r="F195" s="210" t="s">
        <v>548</v>
      </c>
      <c r="G195" s="98" t="s">
        <v>549</v>
      </c>
      <c r="H195" s="98" t="s">
        <v>550</v>
      </c>
      <c r="I195" s="88">
        <v>99.3</v>
      </c>
      <c r="J195" s="71">
        <v>0</v>
      </c>
      <c r="K195" s="71">
        <v>0</v>
      </c>
      <c r="L195" s="71">
        <v>0</v>
      </c>
      <c r="M195" s="71">
        <v>0</v>
      </c>
      <c r="N195" s="71">
        <v>0</v>
      </c>
      <c r="O195" s="97">
        <v>0</v>
      </c>
      <c r="P195" s="79">
        <v>0</v>
      </c>
      <c r="Q195" s="79">
        <v>0</v>
      </c>
      <c r="R195" s="79">
        <v>0</v>
      </c>
      <c r="S195" s="98" t="s">
        <v>551</v>
      </c>
      <c r="T195" s="98" t="s">
        <v>550</v>
      </c>
      <c r="U195" s="120">
        <v>99.3</v>
      </c>
    </row>
    <row r="196" spans="1:21" ht="20.25">
      <c r="A196" s="243" t="s">
        <v>218</v>
      </c>
      <c r="B196" s="243"/>
      <c r="C196" s="243"/>
      <c r="D196" s="243"/>
      <c r="E196" s="243"/>
      <c r="F196" s="243"/>
      <c r="G196" s="243"/>
      <c r="H196" s="243"/>
      <c r="I196" s="243"/>
      <c r="J196" s="243"/>
      <c r="K196" s="243"/>
      <c r="L196" s="243"/>
      <c r="M196" s="243"/>
      <c r="N196" s="243"/>
      <c r="O196" s="243"/>
      <c r="P196" s="243"/>
      <c r="Q196" s="243"/>
      <c r="R196" s="243"/>
      <c r="S196" s="243"/>
      <c r="T196" s="243"/>
      <c r="U196" s="243"/>
    </row>
    <row r="197" spans="1:21" ht="76.5">
      <c r="A197" s="28" t="s">
        <v>590</v>
      </c>
      <c r="B197" s="28" t="s">
        <v>192</v>
      </c>
      <c r="C197" s="6">
        <v>149</v>
      </c>
      <c r="D197" s="6" t="s">
        <v>108</v>
      </c>
      <c r="E197" s="5" t="s">
        <v>108</v>
      </c>
      <c r="F197" s="5" t="s">
        <v>108</v>
      </c>
      <c r="G197" s="57">
        <v>1636.2</v>
      </c>
      <c r="H197" s="57">
        <v>1482.7</v>
      </c>
      <c r="I197" s="235">
        <v>0.90600000000000003</v>
      </c>
      <c r="J197" s="57">
        <v>30821.8</v>
      </c>
      <c r="K197" s="57">
        <v>30821.8</v>
      </c>
      <c r="L197" s="235">
        <v>1</v>
      </c>
      <c r="M197" s="57"/>
      <c r="N197" s="57"/>
      <c r="O197" s="57"/>
      <c r="P197" s="25"/>
      <c r="Q197" s="25"/>
      <c r="R197" s="25"/>
      <c r="S197" s="57">
        <v>32458</v>
      </c>
      <c r="T197" s="190">
        <v>32304</v>
      </c>
      <c r="U197" s="235">
        <f>T197/S197</f>
        <v>0.99525540698749149</v>
      </c>
    </row>
    <row r="198" spans="1:21" ht="63.75">
      <c r="A198" s="28" t="s">
        <v>587</v>
      </c>
      <c r="B198" s="57"/>
      <c r="C198" s="6">
        <v>149</v>
      </c>
      <c r="D198" s="6">
        <v>1003</v>
      </c>
      <c r="E198" s="5" t="s">
        <v>193</v>
      </c>
      <c r="F198" s="5" t="s">
        <v>194</v>
      </c>
      <c r="G198" s="57">
        <v>1157.0999999999999</v>
      </c>
      <c r="H198" s="57">
        <v>1132.7</v>
      </c>
      <c r="I198" s="235">
        <v>0.97889999999999999</v>
      </c>
      <c r="J198" s="57">
        <v>54</v>
      </c>
      <c r="K198" s="239">
        <v>54</v>
      </c>
      <c r="L198" s="235">
        <v>1</v>
      </c>
      <c r="M198" s="57"/>
      <c r="N198" s="57"/>
      <c r="O198" s="57"/>
      <c r="P198" s="25"/>
      <c r="Q198" s="25"/>
      <c r="R198" s="25"/>
      <c r="S198" s="57">
        <f t="shared" ref="S198:S206" si="36">G198+J198+M198</f>
        <v>1211.0999999999999</v>
      </c>
      <c r="T198" s="57">
        <v>1186.7</v>
      </c>
      <c r="U198" s="235">
        <f>T198/S198</f>
        <v>0.97985302617455217</v>
      </c>
    </row>
    <row r="199" spans="1:21" ht="165.75">
      <c r="A199" s="28" t="s">
        <v>195</v>
      </c>
      <c r="B199" s="57"/>
      <c r="C199" s="6">
        <v>149</v>
      </c>
      <c r="D199" s="6">
        <v>1001</v>
      </c>
      <c r="E199" s="5" t="s">
        <v>196</v>
      </c>
      <c r="F199" s="95" t="s">
        <v>197</v>
      </c>
      <c r="G199" s="57">
        <v>822.1</v>
      </c>
      <c r="H199" s="57">
        <v>812.3</v>
      </c>
      <c r="I199" s="235">
        <v>0.98799999999999999</v>
      </c>
      <c r="J199" s="57">
        <v>0</v>
      </c>
      <c r="K199" s="57">
        <v>0</v>
      </c>
      <c r="L199" s="57">
        <v>0</v>
      </c>
      <c r="M199" s="57"/>
      <c r="N199" s="57"/>
      <c r="O199" s="57"/>
      <c r="P199" s="25"/>
      <c r="Q199" s="25"/>
      <c r="R199" s="25"/>
      <c r="S199" s="57">
        <f t="shared" si="36"/>
        <v>822.1</v>
      </c>
      <c r="T199" s="57">
        <f t="shared" ref="T199:T206" si="37">H199+K199+N199</f>
        <v>812.3</v>
      </c>
      <c r="U199" s="235">
        <f>T199/S199</f>
        <v>0.98807930908648578</v>
      </c>
    </row>
    <row r="200" spans="1:21" ht="165.75">
      <c r="A200" s="28" t="s">
        <v>198</v>
      </c>
      <c r="B200" s="240"/>
      <c r="C200" s="6">
        <v>149</v>
      </c>
      <c r="D200" s="6">
        <v>1003</v>
      </c>
      <c r="E200" s="5" t="s">
        <v>199</v>
      </c>
      <c r="F200" s="95" t="s">
        <v>200</v>
      </c>
      <c r="G200" s="57">
        <v>300</v>
      </c>
      <c r="H200" s="57">
        <v>285.39999999999998</v>
      </c>
      <c r="I200" s="235">
        <v>0.95099999999999996</v>
      </c>
      <c r="J200" s="57">
        <v>0</v>
      </c>
      <c r="K200" s="57">
        <v>0</v>
      </c>
      <c r="L200" s="57">
        <v>0</v>
      </c>
      <c r="M200" s="57"/>
      <c r="N200" s="57"/>
      <c r="O200" s="57"/>
      <c r="P200" s="25"/>
      <c r="Q200" s="25"/>
      <c r="R200" s="25"/>
      <c r="S200" s="57">
        <f t="shared" si="36"/>
        <v>300</v>
      </c>
      <c r="T200" s="57">
        <f t="shared" si="37"/>
        <v>285.39999999999998</v>
      </c>
      <c r="U200" s="235">
        <f>T200/S200</f>
        <v>0.95133333333333325</v>
      </c>
    </row>
    <row r="201" spans="1:21" ht="38.25">
      <c r="A201" s="28" t="s">
        <v>201</v>
      </c>
      <c r="B201" s="15"/>
      <c r="C201" s="6">
        <v>149</v>
      </c>
      <c r="D201" s="6">
        <v>1003</v>
      </c>
      <c r="E201" s="5" t="s">
        <v>199</v>
      </c>
      <c r="F201" s="95">
        <v>320</v>
      </c>
      <c r="G201" s="189">
        <v>0</v>
      </c>
      <c r="H201" s="57">
        <v>0</v>
      </c>
      <c r="I201" s="238">
        <v>0</v>
      </c>
      <c r="J201" s="57">
        <v>0</v>
      </c>
      <c r="K201" s="57">
        <v>0</v>
      </c>
      <c r="L201" s="57">
        <v>0</v>
      </c>
      <c r="M201" s="57"/>
      <c r="N201" s="57"/>
      <c r="O201" s="57"/>
      <c r="P201" s="25"/>
      <c r="Q201" s="25"/>
      <c r="R201" s="25"/>
      <c r="S201" s="57">
        <f t="shared" si="36"/>
        <v>0</v>
      </c>
      <c r="T201" s="57">
        <f t="shared" si="37"/>
        <v>0</v>
      </c>
      <c r="U201" s="235">
        <v>0</v>
      </c>
    </row>
    <row r="202" spans="1:21" ht="25.5">
      <c r="A202" s="28" t="s">
        <v>202</v>
      </c>
      <c r="B202" s="241"/>
      <c r="C202" s="6">
        <v>149</v>
      </c>
      <c r="D202" s="6">
        <v>1003</v>
      </c>
      <c r="E202" s="5" t="s">
        <v>203</v>
      </c>
      <c r="F202" s="95" t="s">
        <v>204</v>
      </c>
      <c r="G202" s="57">
        <v>35</v>
      </c>
      <c r="H202" s="57">
        <v>35</v>
      </c>
      <c r="I202" s="238">
        <v>1</v>
      </c>
      <c r="J202" s="57">
        <v>0</v>
      </c>
      <c r="K202" s="57">
        <v>0</v>
      </c>
      <c r="L202" s="57">
        <v>0</v>
      </c>
      <c r="M202" s="57"/>
      <c r="N202" s="57"/>
      <c r="O202" s="57"/>
      <c r="P202" s="25"/>
      <c r="Q202" s="25"/>
      <c r="R202" s="25"/>
      <c r="S202" s="57">
        <f t="shared" si="36"/>
        <v>35</v>
      </c>
      <c r="T202" s="57">
        <f t="shared" si="37"/>
        <v>35</v>
      </c>
      <c r="U202" s="235">
        <f>T202/S202</f>
        <v>1</v>
      </c>
    </row>
    <row r="203" spans="1:21" ht="216.75">
      <c r="A203" s="28" t="s">
        <v>205</v>
      </c>
      <c r="B203" s="57"/>
      <c r="C203" s="6">
        <v>149</v>
      </c>
      <c r="D203" s="6">
        <v>1003</v>
      </c>
      <c r="E203" s="5" t="s">
        <v>206</v>
      </c>
      <c r="F203" s="95" t="s">
        <v>68</v>
      </c>
      <c r="G203" s="57">
        <v>0</v>
      </c>
      <c r="H203" s="57">
        <v>0</v>
      </c>
      <c r="I203" s="57">
        <v>0</v>
      </c>
      <c r="J203" s="57">
        <v>54</v>
      </c>
      <c r="K203" s="57">
        <v>54</v>
      </c>
      <c r="L203" s="235">
        <f>K203/J203</f>
        <v>1</v>
      </c>
      <c r="M203" s="57"/>
      <c r="N203" s="57"/>
      <c r="O203" s="57"/>
      <c r="P203" s="25"/>
      <c r="Q203" s="25"/>
      <c r="R203" s="25"/>
      <c r="S203" s="57">
        <f t="shared" si="36"/>
        <v>54</v>
      </c>
      <c r="T203" s="57">
        <f t="shared" si="37"/>
        <v>54</v>
      </c>
      <c r="U203" s="235">
        <f>T203/S203</f>
        <v>1</v>
      </c>
    </row>
    <row r="204" spans="1:21" ht="51">
      <c r="A204" s="89" t="s">
        <v>588</v>
      </c>
      <c r="B204" s="90"/>
      <c r="C204" s="91">
        <v>149</v>
      </c>
      <c r="D204" s="91">
        <v>1002</v>
      </c>
      <c r="E204" s="92" t="s">
        <v>207</v>
      </c>
      <c r="F204" s="93" t="s">
        <v>194</v>
      </c>
      <c r="G204" s="90">
        <v>479.1</v>
      </c>
      <c r="H204" s="90">
        <v>350</v>
      </c>
      <c r="I204" s="236">
        <v>0.73</v>
      </c>
      <c r="J204" s="90">
        <v>27075</v>
      </c>
      <c r="K204" s="90">
        <v>27075</v>
      </c>
      <c r="L204" s="237">
        <f>K204/J204</f>
        <v>1</v>
      </c>
      <c r="M204" s="90"/>
      <c r="N204" s="90"/>
      <c r="O204" s="90"/>
      <c r="P204" s="25"/>
      <c r="Q204" s="25"/>
      <c r="R204" s="25"/>
      <c r="S204" s="90">
        <f t="shared" si="36"/>
        <v>27554.1</v>
      </c>
      <c r="T204" s="90">
        <f t="shared" si="37"/>
        <v>27425</v>
      </c>
      <c r="U204" s="237">
        <f>T204/S204</f>
        <v>0.99531467186371547</v>
      </c>
    </row>
    <row r="205" spans="1:21" ht="89.25">
      <c r="A205" s="89" t="s">
        <v>208</v>
      </c>
      <c r="B205" s="90"/>
      <c r="C205" s="91">
        <v>149</v>
      </c>
      <c r="D205" s="91">
        <v>1002</v>
      </c>
      <c r="E205" s="92" t="s">
        <v>209</v>
      </c>
      <c r="F205" s="93">
        <v>610</v>
      </c>
      <c r="G205" s="90">
        <v>0</v>
      </c>
      <c r="H205" s="90">
        <v>0</v>
      </c>
      <c r="I205" s="90">
        <v>0</v>
      </c>
      <c r="J205" s="90">
        <v>27075</v>
      </c>
      <c r="K205" s="90">
        <v>27075</v>
      </c>
      <c r="L205" s="237">
        <f>K205/J205</f>
        <v>1</v>
      </c>
      <c r="M205" s="90"/>
      <c r="N205" s="90"/>
      <c r="O205" s="90"/>
      <c r="P205" s="25"/>
      <c r="Q205" s="25"/>
      <c r="R205" s="25"/>
      <c r="S205" s="90">
        <f t="shared" si="36"/>
        <v>27075</v>
      </c>
      <c r="T205" s="90">
        <f t="shared" si="37"/>
        <v>27075</v>
      </c>
      <c r="U205" s="237">
        <f>T205/S205</f>
        <v>1</v>
      </c>
    </row>
    <row r="206" spans="1:21" ht="196.5" customHeight="1">
      <c r="A206" s="89" t="s">
        <v>210</v>
      </c>
      <c r="B206" s="90"/>
      <c r="C206" s="91">
        <v>149</v>
      </c>
      <c r="D206" s="91">
        <v>1002</v>
      </c>
      <c r="E206" s="92" t="s">
        <v>211</v>
      </c>
      <c r="F206" s="92">
        <v>611</v>
      </c>
      <c r="G206" s="90">
        <v>279.10000000000002</v>
      </c>
      <c r="H206" s="90">
        <v>150</v>
      </c>
      <c r="I206" s="236">
        <f>H206/G206</f>
        <v>0.53744177714080965</v>
      </c>
      <c r="J206" s="90">
        <v>0</v>
      </c>
      <c r="K206" s="90">
        <v>0</v>
      </c>
      <c r="L206" s="90">
        <v>0</v>
      </c>
      <c r="M206" s="90"/>
      <c r="N206" s="90"/>
      <c r="O206" s="90"/>
      <c r="P206" s="25"/>
      <c r="Q206" s="25"/>
      <c r="R206" s="25"/>
      <c r="S206" s="90">
        <f t="shared" si="36"/>
        <v>279.10000000000002</v>
      </c>
      <c r="T206" s="90">
        <f t="shared" si="37"/>
        <v>150</v>
      </c>
      <c r="U206" s="236">
        <f>T206/S206</f>
        <v>0.53744177714080965</v>
      </c>
    </row>
    <row r="207" spans="1:21" ht="41.25" customHeight="1">
      <c r="A207" s="94" t="s">
        <v>212</v>
      </c>
      <c r="B207" s="90"/>
      <c r="C207" s="91">
        <v>149</v>
      </c>
      <c r="D207" s="91">
        <v>1006</v>
      </c>
      <c r="E207" s="92" t="s">
        <v>213</v>
      </c>
      <c r="F207" s="93" t="s">
        <v>59</v>
      </c>
      <c r="G207" s="90">
        <v>200</v>
      </c>
      <c r="H207" s="90">
        <v>200</v>
      </c>
      <c r="I207" s="237">
        <v>1</v>
      </c>
      <c r="J207" s="90"/>
      <c r="K207" s="90"/>
      <c r="L207" s="237"/>
      <c r="M207" s="90"/>
      <c r="N207" s="90"/>
      <c r="O207" s="90"/>
      <c r="P207" s="25"/>
      <c r="Q207" s="25"/>
      <c r="R207" s="25"/>
      <c r="S207" s="90">
        <v>200</v>
      </c>
      <c r="T207" s="90">
        <v>200</v>
      </c>
      <c r="U207" s="237">
        <v>1</v>
      </c>
    </row>
    <row r="208" spans="1:21" ht="51">
      <c r="A208" s="28" t="s">
        <v>589</v>
      </c>
      <c r="B208" s="57"/>
      <c r="C208" s="6">
        <v>149</v>
      </c>
      <c r="D208" s="6">
        <v>1006</v>
      </c>
      <c r="E208" s="5" t="s">
        <v>214</v>
      </c>
      <c r="F208" s="95" t="s">
        <v>194</v>
      </c>
      <c r="G208" s="57">
        <v>0</v>
      </c>
      <c r="H208" s="57">
        <v>0</v>
      </c>
      <c r="I208" s="57">
        <v>0</v>
      </c>
      <c r="J208" s="57">
        <v>3692.8</v>
      </c>
      <c r="K208" s="57">
        <v>3692.8</v>
      </c>
      <c r="L208" s="235">
        <f>K208/J208</f>
        <v>1</v>
      </c>
      <c r="M208" s="57"/>
      <c r="N208" s="57"/>
      <c r="O208" s="57"/>
      <c r="P208" s="25"/>
      <c r="Q208" s="25"/>
      <c r="R208" s="25"/>
      <c r="S208" s="57">
        <f t="shared" ref="S208:T211" si="38">G208+J208+M208</f>
        <v>3692.8</v>
      </c>
      <c r="T208" s="57">
        <f t="shared" si="38"/>
        <v>3692.8</v>
      </c>
      <c r="U208" s="235">
        <f>T208/S208</f>
        <v>1</v>
      </c>
    </row>
    <row r="209" spans="1:21">
      <c r="A209" s="244" t="s">
        <v>215</v>
      </c>
      <c r="B209" s="247"/>
      <c r="C209" s="250">
        <v>149</v>
      </c>
      <c r="D209" s="250">
        <v>1006</v>
      </c>
      <c r="E209" s="253" t="s">
        <v>216</v>
      </c>
      <c r="F209" s="96"/>
      <c r="G209" s="57">
        <v>0</v>
      </c>
      <c r="H209" s="57">
        <v>0</v>
      </c>
      <c r="I209" s="57">
        <v>0</v>
      </c>
      <c r="J209" s="57">
        <v>3692.8</v>
      </c>
      <c r="K209" s="57">
        <v>3692.8</v>
      </c>
      <c r="L209" s="238">
        <v>1</v>
      </c>
      <c r="M209" s="57"/>
      <c r="N209" s="57"/>
      <c r="O209" s="57"/>
      <c r="P209" s="25"/>
      <c r="Q209" s="25"/>
      <c r="R209" s="25"/>
      <c r="S209" s="57">
        <f t="shared" si="38"/>
        <v>3692.8</v>
      </c>
      <c r="T209" s="57">
        <f t="shared" si="38"/>
        <v>3692.8</v>
      </c>
      <c r="U209" s="235">
        <f>T209/S209</f>
        <v>1</v>
      </c>
    </row>
    <row r="210" spans="1:21">
      <c r="A210" s="245"/>
      <c r="B210" s="248"/>
      <c r="C210" s="251"/>
      <c r="D210" s="251"/>
      <c r="E210" s="254"/>
      <c r="F210" s="96">
        <v>120</v>
      </c>
      <c r="G210" s="57">
        <v>0</v>
      </c>
      <c r="H210" s="57">
        <v>0</v>
      </c>
      <c r="I210" s="57">
        <v>0</v>
      </c>
      <c r="J210" s="57">
        <v>3243.2</v>
      </c>
      <c r="K210" s="57">
        <v>3243.2</v>
      </c>
      <c r="L210" s="238">
        <f>K210/J210</f>
        <v>1</v>
      </c>
      <c r="M210" s="57"/>
      <c r="N210" s="57"/>
      <c r="O210" s="57"/>
      <c r="P210" s="25"/>
      <c r="Q210" s="25"/>
      <c r="R210" s="25"/>
      <c r="S210" s="57">
        <f t="shared" si="38"/>
        <v>3243.2</v>
      </c>
      <c r="T210" s="57">
        <f t="shared" si="38"/>
        <v>3243.2</v>
      </c>
      <c r="U210" s="238">
        <f>T210/S210</f>
        <v>1</v>
      </c>
    </row>
    <row r="211" spans="1:21">
      <c r="A211" s="245"/>
      <c r="B211" s="248"/>
      <c r="C211" s="251"/>
      <c r="D211" s="251"/>
      <c r="E211" s="254"/>
      <c r="F211" s="96">
        <v>240</v>
      </c>
      <c r="G211" s="57">
        <v>0</v>
      </c>
      <c r="H211" s="57">
        <v>0</v>
      </c>
      <c r="I211" s="57">
        <v>0</v>
      </c>
      <c r="J211" s="57">
        <v>449.5</v>
      </c>
      <c r="K211" s="57">
        <v>449.5</v>
      </c>
      <c r="L211" s="238">
        <v>1</v>
      </c>
      <c r="M211" s="57"/>
      <c r="N211" s="57"/>
      <c r="O211" s="57"/>
      <c r="P211" s="25"/>
      <c r="Q211" s="25"/>
      <c r="R211" s="25"/>
      <c r="S211" s="57">
        <f t="shared" si="38"/>
        <v>449.5</v>
      </c>
      <c r="T211" s="57">
        <f t="shared" si="38"/>
        <v>449.5</v>
      </c>
      <c r="U211" s="235">
        <f>T211/S211</f>
        <v>1</v>
      </c>
    </row>
    <row r="212" spans="1:21" ht="156" customHeight="1">
      <c r="A212" s="246"/>
      <c r="B212" s="249"/>
      <c r="C212" s="252"/>
      <c r="D212" s="252"/>
      <c r="E212" s="255"/>
      <c r="F212" s="242" t="s">
        <v>217</v>
      </c>
      <c r="G212" s="57"/>
      <c r="H212" s="57"/>
      <c r="I212" s="57"/>
      <c r="J212" s="57"/>
      <c r="K212" s="57"/>
      <c r="L212" s="238"/>
      <c r="M212" s="57"/>
      <c r="N212" s="57"/>
      <c r="O212" s="57"/>
      <c r="P212" s="57"/>
      <c r="Q212" s="57"/>
      <c r="R212" s="238"/>
      <c r="S212" s="25"/>
      <c r="T212" s="25"/>
      <c r="U212" s="25"/>
    </row>
    <row r="213" spans="1:21" ht="20.25">
      <c r="A213" s="322" t="s">
        <v>586</v>
      </c>
      <c r="B213" s="323"/>
      <c r="C213" s="323"/>
      <c r="D213" s="323"/>
      <c r="E213" s="323"/>
      <c r="F213" s="323"/>
      <c r="G213" s="323"/>
      <c r="H213" s="323"/>
      <c r="I213" s="323"/>
      <c r="J213" s="323"/>
      <c r="K213" s="323"/>
      <c r="L213" s="323"/>
      <c r="M213" s="323"/>
      <c r="N213" s="323"/>
      <c r="O213" s="323"/>
      <c r="P213" s="323"/>
      <c r="Q213" s="323"/>
      <c r="R213" s="323"/>
      <c r="S213" s="323"/>
      <c r="T213" s="323"/>
      <c r="U213" s="324"/>
    </row>
    <row r="214" spans="1:21" ht="39">
      <c r="A214" s="32" t="s">
        <v>145</v>
      </c>
      <c r="B214" s="57"/>
      <c r="C214" s="57"/>
      <c r="D214" s="57"/>
      <c r="E214" s="57"/>
      <c r="F214" s="57"/>
      <c r="G214" s="193">
        <f>G215+G254+G258+G261</f>
        <v>84545.499999999985</v>
      </c>
      <c r="H214" s="193">
        <f>H215+H254+H258+H261</f>
        <v>82511.599999999977</v>
      </c>
      <c r="I214" s="193">
        <f>H214/G214*100</f>
        <v>97.594313121337024</v>
      </c>
      <c r="J214" s="193">
        <f>J215+J254+J258+J261</f>
        <v>149124.6</v>
      </c>
      <c r="K214" s="193">
        <f>K215+K254+K258+K261</f>
        <v>148120.00000000003</v>
      </c>
      <c r="L214" s="193">
        <f>K214/J214*100</f>
        <v>99.326335158652583</v>
      </c>
      <c r="M214" s="193">
        <f t="shared" ref="M214:T214" si="39">M215+M254+M258+M261</f>
        <v>0</v>
      </c>
      <c r="N214" s="193">
        <f t="shared" si="39"/>
        <v>0</v>
      </c>
      <c r="O214" s="193">
        <f t="shared" si="39"/>
        <v>0</v>
      </c>
      <c r="P214" s="193">
        <f t="shared" si="39"/>
        <v>0</v>
      </c>
      <c r="Q214" s="193">
        <f t="shared" si="39"/>
        <v>0</v>
      </c>
      <c r="R214" s="193">
        <f t="shared" si="39"/>
        <v>0</v>
      </c>
      <c r="S214" s="193">
        <f t="shared" si="39"/>
        <v>233670.10000000003</v>
      </c>
      <c r="T214" s="193">
        <f t="shared" si="39"/>
        <v>230631.6</v>
      </c>
      <c r="U214" s="193">
        <f>T214/S214*100</f>
        <v>98.699662472862371</v>
      </c>
    </row>
    <row r="215" spans="1:21" ht="39">
      <c r="A215" s="32" t="s">
        <v>398</v>
      </c>
      <c r="B215" s="57"/>
      <c r="C215" s="57"/>
      <c r="D215" s="57"/>
      <c r="E215" s="57"/>
      <c r="F215" s="57"/>
      <c r="G215" s="193">
        <f>SUM(G216:G253)</f>
        <v>76536.599999999991</v>
      </c>
      <c r="H215" s="193">
        <f>SUM(H216:H253)</f>
        <v>74556.89999999998</v>
      </c>
      <c r="I215" s="193">
        <f>H215/G215*100</f>
        <v>97.413394376024016</v>
      </c>
      <c r="J215" s="193">
        <f>SUM(J216:J253)</f>
        <v>147805</v>
      </c>
      <c r="K215" s="193">
        <f>SUM(K216:K253)</f>
        <v>146805.70000000004</v>
      </c>
      <c r="L215" s="193">
        <f>K215/J215*100</f>
        <v>99.323906498427007</v>
      </c>
      <c r="M215" s="193">
        <f t="shared" ref="M215:T215" si="40">SUM(M216:M253)</f>
        <v>0</v>
      </c>
      <c r="N215" s="193">
        <f t="shared" si="40"/>
        <v>0</v>
      </c>
      <c r="O215" s="193">
        <f t="shared" si="40"/>
        <v>0</v>
      </c>
      <c r="P215" s="193">
        <f t="shared" si="40"/>
        <v>0</v>
      </c>
      <c r="Q215" s="193">
        <f t="shared" si="40"/>
        <v>0</v>
      </c>
      <c r="R215" s="193">
        <f t="shared" si="40"/>
        <v>0</v>
      </c>
      <c r="S215" s="193">
        <f t="shared" si="40"/>
        <v>224341.60000000003</v>
      </c>
      <c r="T215" s="193">
        <f t="shared" si="40"/>
        <v>221362.60000000003</v>
      </c>
      <c r="U215" s="193">
        <f>T215/S215*100</f>
        <v>98.672114311389407</v>
      </c>
    </row>
    <row r="216" spans="1:21" ht="90">
      <c r="A216" s="211" t="s">
        <v>146</v>
      </c>
      <c r="B216" s="211" t="s">
        <v>147</v>
      </c>
      <c r="C216" s="57"/>
      <c r="D216" s="57"/>
      <c r="E216" s="57"/>
      <c r="F216" s="57"/>
      <c r="G216" s="193"/>
      <c r="H216" s="193"/>
      <c r="I216" s="193"/>
      <c r="J216" s="193"/>
      <c r="K216" s="193"/>
      <c r="L216" s="193"/>
      <c r="M216" s="194"/>
      <c r="N216" s="194"/>
      <c r="O216" s="194"/>
      <c r="P216" s="194"/>
      <c r="Q216" s="194"/>
      <c r="R216" s="194"/>
      <c r="S216" s="194"/>
      <c r="T216" s="194"/>
      <c r="U216" s="194"/>
    </row>
    <row r="217" spans="1:21" ht="90">
      <c r="A217" s="347" t="s">
        <v>146</v>
      </c>
      <c r="B217" s="211" t="s">
        <v>147</v>
      </c>
      <c r="C217" s="212" t="s">
        <v>148</v>
      </c>
      <c r="D217" s="212" t="s">
        <v>149</v>
      </c>
      <c r="E217" s="212" t="s">
        <v>150</v>
      </c>
      <c r="F217" s="57"/>
      <c r="G217" s="351">
        <v>18818.3</v>
      </c>
      <c r="H217" s="197">
        <v>18592.8</v>
      </c>
      <c r="I217" s="195">
        <f>H217/G217*100</f>
        <v>98.801698346821979</v>
      </c>
      <c r="J217" s="198"/>
      <c r="K217" s="196"/>
      <c r="L217" s="196"/>
      <c r="M217" s="196"/>
      <c r="N217" s="196"/>
      <c r="O217" s="196"/>
      <c r="P217" s="196"/>
      <c r="Q217" s="196"/>
      <c r="R217" s="196"/>
      <c r="S217" s="199">
        <f>G217+J217</f>
        <v>18818.3</v>
      </c>
      <c r="T217" s="199">
        <f>H217+K217</f>
        <v>18592.8</v>
      </c>
      <c r="U217" s="198">
        <f>T217/S217*100</f>
        <v>98.801698346821979</v>
      </c>
    </row>
    <row r="218" spans="1:21" ht="67.5">
      <c r="A218" s="347" t="s">
        <v>399</v>
      </c>
      <c r="B218" s="211" t="s">
        <v>147</v>
      </c>
      <c r="C218" s="212" t="s">
        <v>148</v>
      </c>
      <c r="D218" s="212" t="s">
        <v>149</v>
      </c>
      <c r="E218" s="212" t="s">
        <v>403</v>
      </c>
      <c r="F218" s="57"/>
      <c r="G218" s="351">
        <v>150</v>
      </c>
      <c r="H218" s="351">
        <v>150</v>
      </c>
      <c r="I218" s="195">
        <f>H218/G218*100</f>
        <v>100</v>
      </c>
      <c r="J218" s="194"/>
      <c r="K218" s="194"/>
      <c r="L218" s="194"/>
      <c r="M218" s="194"/>
      <c r="N218" s="194"/>
      <c r="O218" s="194"/>
      <c r="P218" s="194"/>
      <c r="Q218" s="194"/>
      <c r="R218" s="194"/>
      <c r="S218" s="199">
        <f t="shared" ref="S218:T253" si="41">G218+J218</f>
        <v>150</v>
      </c>
      <c r="T218" s="199">
        <f t="shared" si="41"/>
        <v>150</v>
      </c>
      <c r="U218" s="198">
        <f t="shared" ref="U218:U265" si="42">T218/S218*100</f>
        <v>100</v>
      </c>
    </row>
    <row r="219" spans="1:21" ht="112.5">
      <c r="A219" s="352" t="s">
        <v>552</v>
      </c>
      <c r="B219" s="211" t="s">
        <v>147</v>
      </c>
      <c r="C219" s="212" t="s">
        <v>148</v>
      </c>
      <c r="D219" s="212" t="s">
        <v>149</v>
      </c>
      <c r="E219" s="212" t="s">
        <v>553</v>
      </c>
      <c r="F219" s="57"/>
      <c r="G219" s="351">
        <v>444.5</v>
      </c>
      <c r="H219" s="197">
        <v>444.5</v>
      </c>
      <c r="I219" s="195">
        <f>H219/G219*100</f>
        <v>100</v>
      </c>
      <c r="J219" s="194"/>
      <c r="K219" s="194"/>
      <c r="L219" s="194"/>
      <c r="M219" s="194"/>
      <c r="N219" s="194"/>
      <c r="O219" s="194"/>
      <c r="P219" s="194"/>
      <c r="Q219" s="194"/>
      <c r="R219" s="194"/>
      <c r="S219" s="199">
        <f t="shared" si="41"/>
        <v>444.5</v>
      </c>
      <c r="T219" s="199">
        <f t="shared" si="41"/>
        <v>444.5</v>
      </c>
      <c r="U219" s="198">
        <f t="shared" si="42"/>
        <v>100</v>
      </c>
    </row>
    <row r="220" spans="1:21" ht="123.75">
      <c r="A220" s="232" t="s">
        <v>151</v>
      </c>
      <c r="B220" s="211" t="s">
        <v>147</v>
      </c>
      <c r="C220" s="212" t="s">
        <v>148</v>
      </c>
      <c r="D220" s="212" t="s">
        <v>149</v>
      </c>
      <c r="E220" s="212" t="s">
        <v>152</v>
      </c>
      <c r="F220" s="57"/>
      <c r="G220" s="351">
        <v>6240.5</v>
      </c>
      <c r="H220" s="197">
        <v>5837.6</v>
      </c>
      <c r="I220" s="195">
        <f>H220/G220*100</f>
        <v>93.543786555564466</v>
      </c>
      <c r="J220" s="194"/>
      <c r="K220" s="194"/>
      <c r="L220" s="194"/>
      <c r="M220" s="194"/>
      <c r="N220" s="194"/>
      <c r="O220" s="194"/>
      <c r="P220" s="194"/>
      <c r="Q220" s="194"/>
      <c r="R220" s="194"/>
      <c r="S220" s="199">
        <f t="shared" si="41"/>
        <v>6240.5</v>
      </c>
      <c r="T220" s="199">
        <f t="shared" si="41"/>
        <v>5837.6</v>
      </c>
      <c r="U220" s="198">
        <f t="shared" si="42"/>
        <v>93.543786555564466</v>
      </c>
    </row>
    <row r="221" spans="1:21" ht="270">
      <c r="A221" s="232" t="s">
        <v>155</v>
      </c>
      <c r="B221" s="211" t="s">
        <v>147</v>
      </c>
      <c r="C221" s="212" t="s">
        <v>148</v>
      </c>
      <c r="D221" s="212" t="s">
        <v>149</v>
      </c>
      <c r="E221" s="212" t="s">
        <v>156</v>
      </c>
      <c r="F221" s="57"/>
      <c r="G221" s="194"/>
      <c r="H221" s="194"/>
      <c r="I221" s="195"/>
      <c r="J221" s="351">
        <v>12539.8</v>
      </c>
      <c r="K221" s="197">
        <v>12109.5</v>
      </c>
      <c r="L221" s="195">
        <f>K221/J221*100</f>
        <v>96.568525813808833</v>
      </c>
      <c r="M221" s="194"/>
      <c r="N221" s="194"/>
      <c r="O221" s="194"/>
      <c r="P221" s="194"/>
      <c r="Q221" s="194"/>
      <c r="R221" s="194"/>
      <c r="S221" s="199">
        <f t="shared" si="41"/>
        <v>12539.8</v>
      </c>
      <c r="T221" s="199">
        <f t="shared" si="41"/>
        <v>12109.5</v>
      </c>
      <c r="U221" s="198">
        <f t="shared" si="42"/>
        <v>96.568525813808833</v>
      </c>
    </row>
    <row r="222" spans="1:21" ht="213.75">
      <c r="A222" s="232" t="s">
        <v>153</v>
      </c>
      <c r="B222" s="211" t="s">
        <v>147</v>
      </c>
      <c r="C222" s="212" t="s">
        <v>148</v>
      </c>
      <c r="D222" s="212" t="s">
        <v>149</v>
      </c>
      <c r="E222" s="212" t="s">
        <v>154</v>
      </c>
      <c r="F222" s="57"/>
      <c r="G222" s="351"/>
      <c r="H222" s="197"/>
      <c r="I222" s="195"/>
      <c r="J222" s="351">
        <v>17017.2</v>
      </c>
      <c r="K222" s="197">
        <v>17006.099999999999</v>
      </c>
      <c r="L222" s="195">
        <f>K222/J222*100</f>
        <v>99.934771877864733</v>
      </c>
      <c r="M222" s="194"/>
      <c r="N222" s="194"/>
      <c r="O222" s="194"/>
      <c r="P222" s="194"/>
      <c r="Q222" s="194"/>
      <c r="R222" s="194"/>
      <c r="S222" s="199">
        <f t="shared" si="41"/>
        <v>17017.2</v>
      </c>
      <c r="T222" s="199">
        <f t="shared" si="41"/>
        <v>17006.099999999999</v>
      </c>
      <c r="U222" s="198">
        <f t="shared" si="42"/>
        <v>99.934771877864733</v>
      </c>
    </row>
    <row r="223" spans="1:21" ht="236.25">
      <c r="A223" s="213" t="s">
        <v>157</v>
      </c>
      <c r="B223" s="211" t="s">
        <v>147</v>
      </c>
      <c r="C223" s="212" t="s">
        <v>148</v>
      </c>
      <c r="D223" s="212" t="s">
        <v>144</v>
      </c>
      <c r="E223" s="212" t="s">
        <v>158</v>
      </c>
      <c r="F223" s="57"/>
      <c r="G223" s="194"/>
      <c r="H223" s="194"/>
      <c r="I223" s="194"/>
      <c r="J223" s="351">
        <v>8.4</v>
      </c>
      <c r="K223" s="351">
        <v>8.4</v>
      </c>
      <c r="L223" s="195">
        <f>K223/J223*100</f>
        <v>100</v>
      </c>
      <c r="M223" s="194"/>
      <c r="N223" s="194"/>
      <c r="O223" s="194"/>
      <c r="P223" s="194"/>
      <c r="Q223" s="194"/>
      <c r="R223" s="194"/>
      <c r="S223" s="199">
        <f t="shared" si="41"/>
        <v>8.4</v>
      </c>
      <c r="T223" s="199">
        <f t="shared" si="41"/>
        <v>8.4</v>
      </c>
      <c r="U223" s="198">
        <f t="shared" si="42"/>
        <v>100</v>
      </c>
    </row>
    <row r="224" spans="1:21" ht="168.75">
      <c r="A224" s="213" t="s">
        <v>159</v>
      </c>
      <c r="B224" s="211" t="s">
        <v>147</v>
      </c>
      <c r="C224" s="212" t="s">
        <v>148</v>
      </c>
      <c r="D224" s="212" t="s">
        <v>143</v>
      </c>
      <c r="E224" s="212" t="s">
        <v>160</v>
      </c>
      <c r="F224" s="57"/>
      <c r="G224" s="194"/>
      <c r="H224" s="194"/>
      <c r="I224" s="194"/>
      <c r="J224" s="351">
        <v>185.3</v>
      </c>
      <c r="K224" s="351">
        <v>176.8</v>
      </c>
      <c r="L224" s="195">
        <f>K224/J224*100</f>
        <v>95.412844036697251</v>
      </c>
      <c r="M224" s="194"/>
      <c r="N224" s="194"/>
      <c r="O224" s="194"/>
      <c r="P224" s="194"/>
      <c r="Q224" s="194"/>
      <c r="R224" s="194"/>
      <c r="S224" s="199">
        <f t="shared" si="41"/>
        <v>185.3</v>
      </c>
      <c r="T224" s="199">
        <f t="shared" si="41"/>
        <v>176.8</v>
      </c>
      <c r="U224" s="198">
        <f t="shared" si="42"/>
        <v>95.412844036697251</v>
      </c>
    </row>
    <row r="225" spans="1:21" ht="157.5">
      <c r="A225" s="213" t="s">
        <v>167</v>
      </c>
      <c r="B225" s="211" t="s">
        <v>147</v>
      </c>
      <c r="C225" s="212" t="s">
        <v>148</v>
      </c>
      <c r="D225" s="212" t="s">
        <v>144</v>
      </c>
      <c r="E225" s="212" t="s">
        <v>168</v>
      </c>
      <c r="F225" s="57"/>
      <c r="G225" s="194"/>
      <c r="H225" s="194"/>
      <c r="I225" s="194"/>
      <c r="J225" s="351">
        <v>5154.6000000000004</v>
      </c>
      <c r="K225" s="351">
        <v>4719.1000000000004</v>
      </c>
      <c r="L225" s="195"/>
      <c r="M225" s="194"/>
      <c r="N225" s="194"/>
      <c r="O225" s="194"/>
      <c r="P225" s="194"/>
      <c r="Q225" s="194"/>
      <c r="R225" s="194"/>
      <c r="S225" s="199">
        <f t="shared" si="41"/>
        <v>5154.6000000000004</v>
      </c>
      <c r="T225" s="199">
        <f t="shared" si="41"/>
        <v>4719.1000000000004</v>
      </c>
      <c r="U225" s="198">
        <f t="shared" si="42"/>
        <v>91.55123578939201</v>
      </c>
    </row>
    <row r="226" spans="1:21" ht="84">
      <c r="A226" s="214" t="s">
        <v>402</v>
      </c>
      <c r="B226" s="215" t="s">
        <v>23</v>
      </c>
      <c r="C226" s="216" t="s">
        <v>48</v>
      </c>
      <c r="D226" s="216" t="s">
        <v>149</v>
      </c>
      <c r="E226" s="216" t="s">
        <v>553</v>
      </c>
      <c r="F226" s="194"/>
      <c r="G226" s="351">
        <v>600.79999999999995</v>
      </c>
      <c r="H226" s="351">
        <v>600.79999999999995</v>
      </c>
      <c r="I226" s="195">
        <f t="shared" ref="I226:I232" si="43">H226/G226*100</f>
        <v>100</v>
      </c>
      <c r="J226" s="194"/>
      <c r="K226" s="194"/>
      <c r="L226" s="194"/>
      <c r="M226" s="194"/>
      <c r="N226" s="194"/>
      <c r="O226" s="194"/>
      <c r="P226" s="194"/>
      <c r="Q226" s="194"/>
      <c r="R226" s="194"/>
      <c r="S226" s="199">
        <f t="shared" si="41"/>
        <v>600.79999999999995</v>
      </c>
      <c r="T226" s="199">
        <f t="shared" si="41"/>
        <v>600.79999999999995</v>
      </c>
      <c r="U226" s="198">
        <f t="shared" si="42"/>
        <v>100</v>
      </c>
    </row>
    <row r="227" spans="1:21" ht="123.75">
      <c r="A227" s="234" t="s">
        <v>554</v>
      </c>
      <c r="B227" s="215" t="s">
        <v>147</v>
      </c>
      <c r="C227" s="216" t="s">
        <v>148</v>
      </c>
      <c r="D227" s="216" t="s">
        <v>60</v>
      </c>
      <c r="E227" s="216" t="s">
        <v>555</v>
      </c>
      <c r="F227" s="194"/>
      <c r="G227" s="351">
        <v>1142</v>
      </c>
      <c r="H227" s="351">
        <v>1082.8</v>
      </c>
      <c r="I227" s="195">
        <f t="shared" si="43"/>
        <v>94.816112084063036</v>
      </c>
      <c r="J227" s="194"/>
      <c r="K227" s="194"/>
      <c r="L227" s="195"/>
      <c r="M227" s="194"/>
      <c r="N227" s="194"/>
      <c r="O227" s="194"/>
      <c r="P227" s="194"/>
      <c r="Q227" s="194"/>
      <c r="R227" s="194"/>
      <c r="S227" s="199">
        <f t="shared" si="41"/>
        <v>1142</v>
      </c>
      <c r="T227" s="199">
        <f t="shared" si="41"/>
        <v>1082.8</v>
      </c>
      <c r="U227" s="198">
        <f t="shared" si="42"/>
        <v>94.816112084063036</v>
      </c>
    </row>
    <row r="228" spans="1:21" ht="90">
      <c r="A228" s="211" t="s">
        <v>161</v>
      </c>
      <c r="B228" s="211" t="s">
        <v>147</v>
      </c>
      <c r="C228" s="212" t="s">
        <v>148</v>
      </c>
      <c r="D228" s="212" t="s">
        <v>60</v>
      </c>
      <c r="E228" s="212" t="s">
        <v>162</v>
      </c>
      <c r="F228" s="57"/>
      <c r="G228" s="351">
        <v>25032.400000000001</v>
      </c>
      <c r="H228" s="351">
        <v>24091.7</v>
      </c>
      <c r="I228" s="195">
        <f t="shared" si="43"/>
        <v>96.242070276921112</v>
      </c>
      <c r="J228" s="194"/>
      <c r="K228" s="194"/>
      <c r="L228" s="195"/>
      <c r="M228" s="194"/>
      <c r="N228" s="194"/>
      <c r="O228" s="194"/>
      <c r="P228" s="194"/>
      <c r="Q228" s="194"/>
      <c r="R228" s="194"/>
      <c r="S228" s="199">
        <f t="shared" si="41"/>
        <v>25032.400000000001</v>
      </c>
      <c r="T228" s="199">
        <f t="shared" si="41"/>
        <v>24091.7</v>
      </c>
      <c r="U228" s="198">
        <f t="shared" si="42"/>
        <v>96.242070276921112</v>
      </c>
    </row>
    <row r="229" spans="1:21" ht="67.5">
      <c r="A229" s="211" t="s">
        <v>556</v>
      </c>
      <c r="B229" s="211" t="s">
        <v>147</v>
      </c>
      <c r="C229" s="212" t="s">
        <v>148</v>
      </c>
      <c r="D229" s="212" t="s">
        <v>60</v>
      </c>
      <c r="E229" s="212" t="s">
        <v>557</v>
      </c>
      <c r="F229" s="57"/>
      <c r="G229" s="351">
        <v>8996.7999999999993</v>
      </c>
      <c r="H229" s="351">
        <v>8854.1</v>
      </c>
      <c r="I229" s="195">
        <f t="shared" si="43"/>
        <v>98.413880490841194</v>
      </c>
      <c r="J229" s="194"/>
      <c r="K229" s="194"/>
      <c r="L229" s="195"/>
      <c r="M229" s="194"/>
      <c r="N229" s="194"/>
      <c r="O229" s="194"/>
      <c r="P229" s="194"/>
      <c r="Q229" s="194"/>
      <c r="R229" s="194"/>
      <c r="S229" s="199">
        <f t="shared" si="41"/>
        <v>8996.7999999999993</v>
      </c>
      <c r="T229" s="199">
        <f t="shared" si="41"/>
        <v>8854.1</v>
      </c>
      <c r="U229" s="198">
        <f t="shared" si="42"/>
        <v>98.413880490841194</v>
      </c>
    </row>
    <row r="230" spans="1:21" ht="67.5">
      <c r="A230" s="211" t="s">
        <v>558</v>
      </c>
      <c r="B230" s="211" t="s">
        <v>147</v>
      </c>
      <c r="C230" s="212" t="s">
        <v>148</v>
      </c>
      <c r="D230" s="212" t="s">
        <v>60</v>
      </c>
      <c r="E230" s="212" t="s">
        <v>559</v>
      </c>
      <c r="F230" s="57"/>
      <c r="G230" s="351">
        <v>150</v>
      </c>
      <c r="H230" s="351">
        <v>135</v>
      </c>
      <c r="I230" s="195">
        <f t="shared" si="43"/>
        <v>90</v>
      </c>
      <c r="J230" s="194"/>
      <c r="K230" s="194"/>
      <c r="L230" s="195"/>
      <c r="M230" s="194"/>
      <c r="N230" s="194"/>
      <c r="O230" s="194"/>
      <c r="P230" s="194"/>
      <c r="Q230" s="194"/>
      <c r="R230" s="194"/>
      <c r="S230" s="199">
        <f t="shared" si="41"/>
        <v>150</v>
      </c>
      <c r="T230" s="199">
        <f t="shared" si="41"/>
        <v>135</v>
      </c>
      <c r="U230" s="198">
        <f t="shared" si="42"/>
        <v>90</v>
      </c>
    </row>
    <row r="231" spans="1:21" ht="67.5">
      <c r="A231" s="211" t="s">
        <v>169</v>
      </c>
      <c r="B231" s="211" t="s">
        <v>147</v>
      </c>
      <c r="C231" s="212" t="s">
        <v>148</v>
      </c>
      <c r="D231" s="212" t="s">
        <v>60</v>
      </c>
      <c r="E231" s="212" t="s">
        <v>170</v>
      </c>
      <c r="F231" s="57"/>
      <c r="G231" s="351">
        <v>25.5</v>
      </c>
      <c r="H231" s="351">
        <v>25.5</v>
      </c>
      <c r="I231" s="195">
        <f t="shared" si="43"/>
        <v>100</v>
      </c>
      <c r="J231" s="194"/>
      <c r="K231" s="194"/>
      <c r="L231" s="195"/>
      <c r="M231" s="194"/>
      <c r="N231" s="194"/>
      <c r="O231" s="194"/>
      <c r="P231" s="194"/>
      <c r="Q231" s="194"/>
      <c r="R231" s="194"/>
      <c r="S231" s="199">
        <f t="shared" si="41"/>
        <v>25.5</v>
      </c>
      <c r="T231" s="199">
        <f t="shared" si="41"/>
        <v>25.5</v>
      </c>
      <c r="U231" s="198">
        <f t="shared" si="42"/>
        <v>100</v>
      </c>
    </row>
    <row r="232" spans="1:21" ht="123.75">
      <c r="A232" s="232" t="s">
        <v>151</v>
      </c>
      <c r="B232" s="211" t="s">
        <v>147</v>
      </c>
      <c r="C232" s="212" t="s">
        <v>148</v>
      </c>
      <c r="D232" s="212" t="s">
        <v>60</v>
      </c>
      <c r="E232" s="212" t="s">
        <v>152</v>
      </c>
      <c r="F232" s="57"/>
      <c r="G232" s="351">
        <v>5837.1</v>
      </c>
      <c r="H232" s="351">
        <v>5683.7</v>
      </c>
      <c r="I232" s="195">
        <f t="shared" si="43"/>
        <v>97.371982662623552</v>
      </c>
      <c r="J232" s="194"/>
      <c r="K232" s="194"/>
      <c r="L232" s="195"/>
      <c r="M232" s="194"/>
      <c r="N232" s="194"/>
      <c r="O232" s="194"/>
      <c r="P232" s="194"/>
      <c r="Q232" s="194"/>
      <c r="R232" s="194"/>
      <c r="S232" s="199">
        <f t="shared" si="41"/>
        <v>5837.1</v>
      </c>
      <c r="T232" s="199">
        <f t="shared" si="41"/>
        <v>5683.7</v>
      </c>
      <c r="U232" s="198">
        <f t="shared" si="42"/>
        <v>97.371982662623552</v>
      </c>
    </row>
    <row r="233" spans="1:21" ht="258.75">
      <c r="A233" s="232" t="s">
        <v>165</v>
      </c>
      <c r="B233" s="211" t="s">
        <v>147</v>
      </c>
      <c r="C233" s="212" t="s">
        <v>148</v>
      </c>
      <c r="D233" s="212" t="s">
        <v>60</v>
      </c>
      <c r="E233" s="212" t="s">
        <v>166</v>
      </c>
      <c r="F233" s="57"/>
      <c r="G233" s="351"/>
      <c r="H233" s="351"/>
      <c r="I233" s="195"/>
      <c r="J233" s="351">
        <v>13372.3</v>
      </c>
      <c r="K233" s="351">
        <v>13344.7</v>
      </c>
      <c r="L233" s="195">
        <f>K233/J233*100</f>
        <v>99.793603194663604</v>
      </c>
      <c r="M233" s="194"/>
      <c r="N233" s="194"/>
      <c r="O233" s="194"/>
      <c r="P233" s="194"/>
      <c r="Q233" s="194"/>
      <c r="R233" s="194"/>
      <c r="S233" s="199">
        <f t="shared" si="41"/>
        <v>13372.3</v>
      </c>
      <c r="T233" s="199">
        <f t="shared" si="41"/>
        <v>13344.7</v>
      </c>
      <c r="U233" s="198">
        <f t="shared" si="42"/>
        <v>99.793603194663604</v>
      </c>
    </row>
    <row r="234" spans="1:21" ht="101.25">
      <c r="A234" s="211" t="s">
        <v>171</v>
      </c>
      <c r="B234" s="211" t="s">
        <v>147</v>
      </c>
      <c r="C234" s="212" t="s">
        <v>148</v>
      </c>
      <c r="D234" s="212" t="s">
        <v>60</v>
      </c>
      <c r="E234" s="212" t="s">
        <v>172</v>
      </c>
      <c r="F234" s="57"/>
      <c r="G234" s="351"/>
      <c r="H234" s="194"/>
      <c r="I234" s="195"/>
      <c r="J234" s="351">
        <v>573.5</v>
      </c>
      <c r="K234" s="351">
        <v>573.5</v>
      </c>
      <c r="L234" s="195">
        <f>K234/J234*100</f>
        <v>100</v>
      </c>
      <c r="M234" s="194"/>
      <c r="N234" s="194"/>
      <c r="O234" s="194"/>
      <c r="P234" s="194"/>
      <c r="Q234" s="194"/>
      <c r="R234" s="194"/>
      <c r="S234" s="199">
        <f t="shared" si="41"/>
        <v>573.5</v>
      </c>
      <c r="T234" s="199">
        <f t="shared" si="41"/>
        <v>573.5</v>
      </c>
      <c r="U234" s="198">
        <f t="shared" si="42"/>
        <v>100</v>
      </c>
    </row>
    <row r="235" spans="1:21" ht="213.75">
      <c r="A235" s="232" t="s">
        <v>163</v>
      </c>
      <c r="B235" s="211" t="s">
        <v>147</v>
      </c>
      <c r="C235" s="212" t="s">
        <v>148</v>
      </c>
      <c r="D235" s="212" t="s">
        <v>60</v>
      </c>
      <c r="E235" s="212" t="s">
        <v>164</v>
      </c>
      <c r="F235" s="57"/>
      <c r="G235" s="351"/>
      <c r="H235" s="351"/>
      <c r="I235" s="195"/>
      <c r="J235" s="351">
        <v>95277.4</v>
      </c>
      <c r="K235" s="351">
        <v>95205.1</v>
      </c>
      <c r="L235" s="195">
        <f>K235/J235*100</f>
        <v>99.92411631719591</v>
      </c>
      <c r="M235" s="194"/>
      <c r="N235" s="194"/>
      <c r="O235" s="194"/>
      <c r="P235" s="194"/>
      <c r="Q235" s="194"/>
      <c r="R235" s="194"/>
      <c r="S235" s="199">
        <f t="shared" si="41"/>
        <v>95277.4</v>
      </c>
      <c r="T235" s="199">
        <f t="shared" si="41"/>
        <v>95205.1</v>
      </c>
      <c r="U235" s="198">
        <f t="shared" si="42"/>
        <v>99.92411631719591</v>
      </c>
    </row>
    <row r="236" spans="1:21" ht="67.5">
      <c r="A236" s="211" t="s">
        <v>404</v>
      </c>
      <c r="B236" s="211" t="s">
        <v>147</v>
      </c>
      <c r="C236" s="212" t="s">
        <v>148</v>
      </c>
      <c r="D236" s="212" t="s">
        <v>60</v>
      </c>
      <c r="E236" s="212" t="s">
        <v>405</v>
      </c>
      <c r="F236" s="57"/>
      <c r="G236" s="351">
        <v>63.7</v>
      </c>
      <c r="H236" s="351">
        <v>63.7</v>
      </c>
      <c r="I236" s="195">
        <f>H236/G236*100</f>
        <v>100</v>
      </c>
      <c r="J236" s="194"/>
      <c r="K236" s="194"/>
      <c r="L236" s="195"/>
      <c r="M236" s="194"/>
      <c r="N236" s="194"/>
      <c r="O236" s="194"/>
      <c r="P236" s="194"/>
      <c r="Q236" s="194"/>
      <c r="R236" s="194"/>
      <c r="S236" s="199">
        <f t="shared" si="41"/>
        <v>63.7</v>
      </c>
      <c r="T236" s="199">
        <f t="shared" si="41"/>
        <v>63.7</v>
      </c>
      <c r="U236" s="198">
        <f t="shared" si="42"/>
        <v>100</v>
      </c>
    </row>
    <row r="237" spans="1:21" ht="146.25">
      <c r="A237" s="232" t="s">
        <v>560</v>
      </c>
      <c r="B237" s="211" t="s">
        <v>147</v>
      </c>
      <c r="C237" s="212" t="s">
        <v>148</v>
      </c>
      <c r="D237" s="212" t="s">
        <v>60</v>
      </c>
      <c r="E237" s="212" t="s">
        <v>400</v>
      </c>
      <c r="F237" s="57"/>
      <c r="G237" s="351"/>
      <c r="H237" s="351"/>
      <c r="I237" s="195"/>
      <c r="J237" s="351">
        <v>1667.3</v>
      </c>
      <c r="K237" s="351">
        <v>1667.2</v>
      </c>
      <c r="L237" s="195">
        <f>K237/J237*100</f>
        <v>99.994002279133937</v>
      </c>
      <c r="M237" s="194"/>
      <c r="N237" s="194"/>
      <c r="O237" s="194"/>
      <c r="P237" s="194"/>
      <c r="Q237" s="194"/>
      <c r="R237" s="194"/>
      <c r="S237" s="199">
        <f t="shared" si="41"/>
        <v>1667.3</v>
      </c>
      <c r="T237" s="199">
        <f t="shared" si="41"/>
        <v>1667.2</v>
      </c>
      <c r="U237" s="198">
        <f t="shared" si="42"/>
        <v>99.994002279133937</v>
      </c>
    </row>
    <row r="238" spans="1:21" ht="146.25">
      <c r="A238" s="232" t="s">
        <v>561</v>
      </c>
      <c r="B238" s="211" t="s">
        <v>147</v>
      </c>
      <c r="C238" s="212" t="s">
        <v>148</v>
      </c>
      <c r="D238" s="212" t="s">
        <v>60</v>
      </c>
      <c r="E238" s="212" t="s">
        <v>401</v>
      </c>
      <c r="F238" s="57"/>
      <c r="G238" s="351">
        <v>208.4</v>
      </c>
      <c r="H238" s="351">
        <v>208.4</v>
      </c>
      <c r="I238" s="195">
        <f>H238/G238*100</f>
        <v>100</v>
      </c>
      <c r="J238" s="194"/>
      <c r="K238" s="194"/>
      <c r="L238" s="195"/>
      <c r="M238" s="194"/>
      <c r="N238" s="194"/>
      <c r="O238" s="194"/>
      <c r="P238" s="194"/>
      <c r="Q238" s="194"/>
      <c r="R238" s="194"/>
      <c r="S238" s="199">
        <f t="shared" si="41"/>
        <v>208.4</v>
      </c>
      <c r="T238" s="199">
        <f t="shared" si="41"/>
        <v>208.4</v>
      </c>
      <c r="U238" s="198">
        <f t="shared" si="42"/>
        <v>100</v>
      </c>
    </row>
    <row r="239" spans="1:21" ht="168.75">
      <c r="A239" s="232" t="s">
        <v>562</v>
      </c>
      <c r="B239" s="211" t="s">
        <v>147</v>
      </c>
      <c r="C239" s="212" t="s">
        <v>148</v>
      </c>
      <c r="D239" s="212" t="s">
        <v>60</v>
      </c>
      <c r="E239" s="212" t="s">
        <v>563</v>
      </c>
      <c r="F239" s="57"/>
      <c r="G239" s="351"/>
      <c r="H239" s="351"/>
      <c r="I239" s="195"/>
      <c r="J239" s="351">
        <v>230.4</v>
      </c>
      <c r="K239" s="351">
        <v>229.7</v>
      </c>
      <c r="L239" s="195">
        <f>K239/J239*100</f>
        <v>99.696180555555543</v>
      </c>
      <c r="M239" s="194"/>
      <c r="N239" s="194"/>
      <c r="O239" s="194"/>
      <c r="P239" s="194"/>
      <c r="Q239" s="194"/>
      <c r="R239" s="194"/>
      <c r="S239" s="199">
        <f>G239+J239</f>
        <v>230.4</v>
      </c>
      <c r="T239" s="199">
        <f>H239+K239</f>
        <v>229.7</v>
      </c>
      <c r="U239" s="198">
        <f t="shared" si="42"/>
        <v>99.696180555555543</v>
      </c>
    </row>
    <row r="240" spans="1:21" ht="67.5">
      <c r="A240" s="211" t="s">
        <v>564</v>
      </c>
      <c r="B240" s="211" t="s">
        <v>147</v>
      </c>
      <c r="C240" s="212" t="s">
        <v>148</v>
      </c>
      <c r="D240" s="212" t="s">
        <v>565</v>
      </c>
      <c r="E240" s="212" t="s">
        <v>566</v>
      </c>
      <c r="F240" s="57"/>
      <c r="G240" s="351">
        <v>8138.5</v>
      </c>
      <c r="H240" s="351">
        <v>8138.5</v>
      </c>
      <c r="I240" s="195">
        <f>H240/G240*100</f>
        <v>100</v>
      </c>
      <c r="J240" s="194"/>
      <c r="K240" s="194"/>
      <c r="L240" s="195"/>
      <c r="M240" s="194"/>
      <c r="N240" s="194"/>
      <c r="O240" s="194"/>
      <c r="P240" s="194"/>
      <c r="Q240" s="194"/>
      <c r="R240" s="194"/>
      <c r="S240" s="199">
        <f t="shared" si="41"/>
        <v>8138.5</v>
      </c>
      <c r="T240" s="199">
        <f t="shared" si="41"/>
        <v>8138.5</v>
      </c>
      <c r="U240" s="198">
        <f t="shared" si="42"/>
        <v>100</v>
      </c>
    </row>
    <row r="241" spans="1:21" ht="67.5">
      <c r="A241" s="211" t="s">
        <v>567</v>
      </c>
      <c r="B241" s="211" t="s">
        <v>147</v>
      </c>
      <c r="C241" s="212" t="s">
        <v>148</v>
      </c>
      <c r="D241" s="212" t="s">
        <v>565</v>
      </c>
      <c r="E241" s="212" t="s">
        <v>152</v>
      </c>
      <c r="F241" s="57"/>
      <c r="G241" s="351">
        <v>75.2</v>
      </c>
      <c r="H241" s="351">
        <v>34.9</v>
      </c>
      <c r="I241" s="195">
        <f>H241/G241*100</f>
        <v>46.409574468085104</v>
      </c>
      <c r="J241" s="194"/>
      <c r="K241" s="194"/>
      <c r="L241" s="195"/>
      <c r="M241" s="194"/>
      <c r="N241" s="194"/>
      <c r="O241" s="194"/>
      <c r="P241" s="194"/>
      <c r="Q241" s="194"/>
      <c r="R241" s="194"/>
      <c r="S241" s="199">
        <f t="shared" si="41"/>
        <v>75.2</v>
      </c>
      <c r="T241" s="199">
        <f t="shared" si="41"/>
        <v>34.9</v>
      </c>
      <c r="U241" s="198">
        <f t="shared" si="42"/>
        <v>46.409574468085104</v>
      </c>
    </row>
    <row r="242" spans="1:21" ht="168.75">
      <c r="A242" s="232" t="s">
        <v>562</v>
      </c>
      <c r="B242" s="211" t="s">
        <v>147</v>
      </c>
      <c r="C242" s="212" t="s">
        <v>148</v>
      </c>
      <c r="D242" s="212" t="s">
        <v>565</v>
      </c>
      <c r="E242" s="212" t="s">
        <v>563</v>
      </c>
      <c r="F242" s="57"/>
      <c r="G242" s="351"/>
      <c r="H242" s="351"/>
      <c r="I242" s="195"/>
      <c r="J242" s="351">
        <v>26.1</v>
      </c>
      <c r="K242" s="351">
        <v>26.1</v>
      </c>
      <c r="L242" s="195">
        <f>K242/J242*100</f>
        <v>100</v>
      </c>
      <c r="M242" s="194"/>
      <c r="N242" s="194"/>
      <c r="O242" s="194"/>
      <c r="P242" s="194"/>
      <c r="Q242" s="194"/>
      <c r="R242" s="194"/>
      <c r="S242" s="199">
        <f t="shared" si="41"/>
        <v>26.1</v>
      </c>
      <c r="T242" s="199">
        <f t="shared" si="41"/>
        <v>26.1</v>
      </c>
      <c r="U242" s="198">
        <f t="shared" si="42"/>
        <v>100</v>
      </c>
    </row>
    <row r="243" spans="1:21" ht="146.25">
      <c r="A243" s="233" t="s">
        <v>568</v>
      </c>
      <c r="B243" s="211" t="s">
        <v>147</v>
      </c>
      <c r="C243" s="212" t="s">
        <v>148</v>
      </c>
      <c r="D243" s="212" t="s">
        <v>565</v>
      </c>
      <c r="E243" s="348" t="s">
        <v>569</v>
      </c>
      <c r="F243" s="57"/>
      <c r="G243" s="351"/>
      <c r="H243" s="351"/>
      <c r="I243" s="195"/>
      <c r="J243" s="351">
        <v>360</v>
      </c>
      <c r="K243" s="351">
        <v>360</v>
      </c>
      <c r="L243" s="195">
        <f>K243/J243*100</f>
        <v>100</v>
      </c>
      <c r="M243" s="194"/>
      <c r="N243" s="194"/>
      <c r="O243" s="194"/>
      <c r="P243" s="194"/>
      <c r="Q243" s="194"/>
      <c r="R243" s="194"/>
      <c r="S243" s="199">
        <f t="shared" si="41"/>
        <v>360</v>
      </c>
      <c r="T243" s="199">
        <f t="shared" si="41"/>
        <v>360</v>
      </c>
      <c r="U243" s="198">
        <f t="shared" si="42"/>
        <v>100</v>
      </c>
    </row>
    <row r="244" spans="1:21" ht="146.25">
      <c r="A244" s="232" t="s">
        <v>570</v>
      </c>
      <c r="B244" s="211" t="s">
        <v>147</v>
      </c>
      <c r="C244" s="211" t="s">
        <v>148</v>
      </c>
      <c r="D244" s="211" t="s">
        <v>565</v>
      </c>
      <c r="E244" s="211" t="s">
        <v>571</v>
      </c>
      <c r="F244" s="57"/>
      <c r="G244" s="351">
        <v>36</v>
      </c>
      <c r="H244" s="351">
        <v>36</v>
      </c>
      <c r="I244" s="195">
        <f>H244/G244*100</f>
        <v>100</v>
      </c>
      <c r="J244" s="194"/>
      <c r="K244" s="194"/>
      <c r="L244" s="195"/>
      <c r="M244" s="194"/>
      <c r="N244" s="194"/>
      <c r="O244" s="194"/>
      <c r="P244" s="194"/>
      <c r="Q244" s="194"/>
      <c r="R244" s="194"/>
      <c r="S244" s="199">
        <f t="shared" si="41"/>
        <v>36</v>
      </c>
      <c r="T244" s="199">
        <f t="shared" si="41"/>
        <v>36</v>
      </c>
      <c r="U244" s="198">
        <f t="shared" si="42"/>
        <v>100</v>
      </c>
    </row>
    <row r="245" spans="1:21" ht="67.5">
      <c r="A245" s="211" t="s">
        <v>572</v>
      </c>
      <c r="B245" s="211" t="s">
        <v>147</v>
      </c>
      <c r="C245" s="211" t="s">
        <v>148</v>
      </c>
      <c r="D245" s="211" t="s">
        <v>175</v>
      </c>
      <c r="E245" s="211" t="s">
        <v>573</v>
      </c>
      <c r="F245" s="194"/>
      <c r="G245" s="351">
        <v>50</v>
      </c>
      <c r="H245" s="351">
        <v>50</v>
      </c>
      <c r="I245" s="195">
        <f>H245/G245*100</f>
        <v>100</v>
      </c>
      <c r="J245" s="194"/>
      <c r="K245" s="194"/>
      <c r="L245" s="194"/>
      <c r="M245" s="194"/>
      <c r="N245" s="194"/>
      <c r="O245" s="194"/>
      <c r="P245" s="194"/>
      <c r="Q245" s="194"/>
      <c r="R245" s="194"/>
      <c r="S245" s="199">
        <f t="shared" si="41"/>
        <v>50</v>
      </c>
      <c r="T245" s="199">
        <f t="shared" si="41"/>
        <v>50</v>
      </c>
      <c r="U245" s="198">
        <f t="shared" si="42"/>
        <v>100</v>
      </c>
    </row>
    <row r="246" spans="1:21" ht="90">
      <c r="A246" s="213" t="s">
        <v>406</v>
      </c>
      <c r="B246" s="211" t="s">
        <v>147</v>
      </c>
      <c r="C246" s="212" t="s">
        <v>148</v>
      </c>
      <c r="D246" s="212" t="s">
        <v>175</v>
      </c>
      <c r="E246" s="212" t="s">
        <v>407</v>
      </c>
      <c r="F246" s="57"/>
      <c r="G246" s="351"/>
      <c r="H246" s="351"/>
      <c r="I246" s="195"/>
      <c r="J246" s="351">
        <v>1392.7</v>
      </c>
      <c r="K246" s="351">
        <v>1379.5</v>
      </c>
      <c r="L246" s="198">
        <f>K246/J246*100</f>
        <v>99.052200761111507</v>
      </c>
      <c r="M246" s="194"/>
      <c r="N246" s="194"/>
      <c r="O246" s="194"/>
      <c r="P246" s="194"/>
      <c r="Q246" s="194"/>
      <c r="R246" s="194"/>
      <c r="S246" s="199">
        <f t="shared" si="41"/>
        <v>1392.7</v>
      </c>
      <c r="T246" s="199">
        <f t="shared" si="41"/>
        <v>1379.5</v>
      </c>
      <c r="U246" s="198">
        <f>T246/S246*100</f>
        <v>99.052200761111507</v>
      </c>
    </row>
    <row r="247" spans="1:21" ht="90">
      <c r="A247" s="213" t="s">
        <v>574</v>
      </c>
      <c r="B247" s="211" t="s">
        <v>147</v>
      </c>
      <c r="C247" s="212" t="s">
        <v>148</v>
      </c>
      <c r="D247" s="212" t="s">
        <v>175</v>
      </c>
      <c r="E247" s="212" t="s">
        <v>575</v>
      </c>
      <c r="F247" s="57"/>
      <c r="G247" s="351">
        <v>325.89999999999998</v>
      </c>
      <c r="H247" s="351">
        <v>325.89999999999998</v>
      </c>
      <c r="I247" s="195">
        <f t="shared" ref="I247:I257" si="44">H247/G247*100</f>
        <v>100</v>
      </c>
      <c r="J247" s="194"/>
      <c r="K247" s="194"/>
      <c r="L247" s="194"/>
      <c r="M247" s="194"/>
      <c r="N247" s="194"/>
      <c r="O247" s="194"/>
      <c r="P247" s="194"/>
      <c r="Q247" s="194"/>
      <c r="R247" s="194"/>
      <c r="S247" s="199">
        <f t="shared" si="41"/>
        <v>325.89999999999998</v>
      </c>
      <c r="T247" s="199">
        <f t="shared" si="41"/>
        <v>325.89999999999998</v>
      </c>
      <c r="U247" s="198">
        <f t="shared" si="42"/>
        <v>100</v>
      </c>
    </row>
    <row r="248" spans="1:21" ht="67.5">
      <c r="A248" s="213" t="s">
        <v>576</v>
      </c>
      <c r="B248" s="211" t="s">
        <v>147</v>
      </c>
      <c r="C248" s="212" t="s">
        <v>148</v>
      </c>
      <c r="D248" s="212" t="s">
        <v>142</v>
      </c>
      <c r="E248" s="212" t="s">
        <v>173</v>
      </c>
      <c r="F248" s="57"/>
      <c r="G248" s="351">
        <v>11</v>
      </c>
      <c r="H248" s="351">
        <v>11</v>
      </c>
      <c r="I248" s="195">
        <f t="shared" si="44"/>
        <v>100</v>
      </c>
      <c r="J248" s="194"/>
      <c r="K248" s="194"/>
      <c r="L248" s="194"/>
      <c r="M248" s="194"/>
      <c r="N248" s="194"/>
      <c r="O248" s="194"/>
      <c r="P248" s="194"/>
      <c r="Q248" s="194"/>
      <c r="R248" s="194"/>
      <c r="S248" s="199">
        <f t="shared" si="41"/>
        <v>11</v>
      </c>
      <c r="T248" s="199">
        <f t="shared" si="41"/>
        <v>11</v>
      </c>
      <c r="U248" s="198">
        <f t="shared" si="42"/>
        <v>100</v>
      </c>
    </row>
    <row r="249" spans="1:21" ht="112.5">
      <c r="A249" s="213" t="s">
        <v>577</v>
      </c>
      <c r="B249" s="211" t="s">
        <v>147</v>
      </c>
      <c r="C249" s="212" t="s">
        <v>148</v>
      </c>
      <c r="D249" s="212" t="s">
        <v>142</v>
      </c>
      <c r="E249" s="212" t="s">
        <v>578</v>
      </c>
      <c r="F249" s="57"/>
      <c r="G249" s="351">
        <v>100</v>
      </c>
      <c r="H249" s="351">
        <v>100</v>
      </c>
      <c r="I249" s="195">
        <f t="shared" si="44"/>
        <v>100</v>
      </c>
      <c r="J249" s="194"/>
      <c r="K249" s="194"/>
      <c r="L249" s="194"/>
      <c r="M249" s="194"/>
      <c r="N249" s="194"/>
      <c r="O249" s="194"/>
      <c r="P249" s="194"/>
      <c r="Q249" s="194"/>
      <c r="R249" s="194"/>
      <c r="S249" s="199">
        <f t="shared" si="41"/>
        <v>100</v>
      </c>
      <c r="T249" s="199">
        <f t="shared" si="41"/>
        <v>100</v>
      </c>
      <c r="U249" s="198">
        <f t="shared" si="42"/>
        <v>100</v>
      </c>
    </row>
    <row r="250" spans="1:21" ht="191.25">
      <c r="A250" s="213" t="s">
        <v>579</v>
      </c>
      <c r="B250" s="211" t="s">
        <v>147</v>
      </c>
      <c r="C250" s="212" t="s">
        <v>148</v>
      </c>
      <c r="D250" s="212" t="s">
        <v>142</v>
      </c>
      <c r="E250" s="212" t="s">
        <v>580</v>
      </c>
      <c r="F250" s="57"/>
      <c r="G250" s="351">
        <v>30</v>
      </c>
      <c r="H250" s="351">
        <v>30</v>
      </c>
      <c r="I250" s="195">
        <f t="shared" si="44"/>
        <v>100</v>
      </c>
      <c r="J250" s="194"/>
      <c r="K250" s="194"/>
      <c r="L250" s="194"/>
      <c r="M250" s="194"/>
      <c r="N250" s="194"/>
      <c r="O250" s="194"/>
      <c r="P250" s="194"/>
      <c r="Q250" s="194"/>
      <c r="R250" s="194"/>
      <c r="S250" s="199">
        <f t="shared" si="41"/>
        <v>30</v>
      </c>
      <c r="T250" s="199">
        <f t="shared" si="41"/>
        <v>30</v>
      </c>
      <c r="U250" s="198">
        <f t="shared" si="42"/>
        <v>100</v>
      </c>
    </row>
    <row r="251" spans="1:21" ht="67.5">
      <c r="A251" s="213" t="s">
        <v>581</v>
      </c>
      <c r="B251" s="211" t="s">
        <v>147</v>
      </c>
      <c r="C251" s="212" t="s">
        <v>148</v>
      </c>
      <c r="D251" s="212" t="s">
        <v>142</v>
      </c>
      <c r="E251" s="212" t="s">
        <v>582</v>
      </c>
      <c r="F251" s="57"/>
      <c r="G251" s="351">
        <v>30</v>
      </c>
      <c r="H251" s="351">
        <v>30</v>
      </c>
      <c r="I251" s="195">
        <f t="shared" si="44"/>
        <v>100</v>
      </c>
      <c r="J251" s="194"/>
      <c r="K251" s="194"/>
      <c r="L251" s="194"/>
      <c r="M251" s="194"/>
      <c r="N251" s="194"/>
      <c r="O251" s="194"/>
      <c r="P251" s="194"/>
      <c r="Q251" s="194"/>
      <c r="R251" s="194"/>
      <c r="S251" s="199">
        <f t="shared" si="41"/>
        <v>30</v>
      </c>
      <c r="T251" s="199">
        <f t="shared" si="41"/>
        <v>30</v>
      </c>
      <c r="U251" s="198">
        <f t="shared" si="42"/>
        <v>100</v>
      </c>
    </row>
    <row r="252" spans="1:21" ht="67.5">
      <c r="A252" s="213" t="s">
        <v>583</v>
      </c>
      <c r="B252" s="211" t="s">
        <v>147</v>
      </c>
      <c r="C252" s="216" t="s">
        <v>148</v>
      </c>
      <c r="D252" s="216" t="s">
        <v>142</v>
      </c>
      <c r="E252" s="212" t="s">
        <v>174</v>
      </c>
      <c r="F252" s="57"/>
      <c r="G252" s="351">
        <v>30</v>
      </c>
      <c r="H252" s="351">
        <v>30</v>
      </c>
      <c r="I252" s="195">
        <f t="shared" si="44"/>
        <v>100</v>
      </c>
      <c r="J252" s="194"/>
      <c r="K252" s="194"/>
      <c r="L252" s="194"/>
      <c r="M252" s="194"/>
      <c r="N252" s="194"/>
      <c r="O252" s="194"/>
      <c r="P252" s="194"/>
      <c r="Q252" s="194"/>
      <c r="R252" s="194"/>
      <c r="S252" s="199">
        <f t="shared" si="41"/>
        <v>30</v>
      </c>
      <c r="T252" s="199">
        <f t="shared" si="41"/>
        <v>30</v>
      </c>
      <c r="U252" s="198">
        <f t="shared" si="42"/>
        <v>100</v>
      </c>
    </row>
    <row r="253" spans="1:21" ht="123.75">
      <c r="A253" s="213" t="s">
        <v>591</v>
      </c>
      <c r="B253" s="211" t="s">
        <v>23</v>
      </c>
      <c r="C253" s="212" t="s">
        <v>48</v>
      </c>
      <c r="D253" s="212" t="s">
        <v>175</v>
      </c>
      <c r="E253" s="212" t="s">
        <v>592</v>
      </c>
      <c r="F253" s="349"/>
      <c r="G253" s="351"/>
      <c r="H253" s="351"/>
      <c r="I253" s="195"/>
      <c r="J253" s="194"/>
      <c r="K253" s="194"/>
      <c r="L253" s="194"/>
      <c r="M253" s="194"/>
      <c r="N253" s="194"/>
      <c r="O253" s="194"/>
      <c r="P253" s="194"/>
      <c r="Q253" s="194"/>
      <c r="R253" s="194"/>
      <c r="S253" s="199">
        <f t="shared" si="41"/>
        <v>0</v>
      </c>
      <c r="T253" s="199">
        <f t="shared" si="41"/>
        <v>0</v>
      </c>
      <c r="U253" s="198"/>
    </row>
    <row r="254" spans="1:21" ht="25.5">
      <c r="A254" s="217" t="s">
        <v>408</v>
      </c>
      <c r="B254" s="217"/>
      <c r="C254" s="218"/>
      <c r="D254" s="218"/>
      <c r="E254" s="219"/>
      <c r="F254" s="220"/>
      <c r="G254" s="353">
        <f>SUM(G255:G257)</f>
        <v>134.4</v>
      </c>
      <c r="H254" s="353">
        <f t="shared" ref="H254:U254" si="45">SUM(H255:H257)</f>
        <v>133.80000000000001</v>
      </c>
      <c r="I254" s="229">
        <f t="shared" si="44"/>
        <v>99.553571428571431</v>
      </c>
      <c r="J254" s="353">
        <f t="shared" si="45"/>
        <v>0</v>
      </c>
      <c r="K254" s="353">
        <f t="shared" si="45"/>
        <v>0</v>
      </c>
      <c r="L254" s="353">
        <f t="shared" si="45"/>
        <v>0</v>
      </c>
      <c r="M254" s="353">
        <f t="shared" si="45"/>
        <v>0</v>
      </c>
      <c r="N254" s="353">
        <f t="shared" si="45"/>
        <v>0</v>
      </c>
      <c r="O254" s="353">
        <f t="shared" si="45"/>
        <v>0</v>
      </c>
      <c r="P254" s="353">
        <f t="shared" si="45"/>
        <v>0</v>
      </c>
      <c r="Q254" s="353">
        <f t="shared" si="45"/>
        <v>0</v>
      </c>
      <c r="R254" s="353">
        <f t="shared" si="45"/>
        <v>0</v>
      </c>
      <c r="S254" s="353">
        <f t="shared" si="45"/>
        <v>134.4</v>
      </c>
      <c r="T254" s="230">
        <f>H254+K254</f>
        <v>133.80000000000001</v>
      </c>
      <c r="U254" s="353">
        <f t="shared" si="45"/>
        <v>298</v>
      </c>
    </row>
    <row r="255" spans="1:21" ht="135">
      <c r="A255" s="232" t="s">
        <v>584</v>
      </c>
      <c r="B255" s="211" t="s">
        <v>147</v>
      </c>
      <c r="C255" s="216" t="s">
        <v>148</v>
      </c>
      <c r="D255" s="216" t="s">
        <v>142</v>
      </c>
      <c r="E255" s="348" t="s">
        <v>176</v>
      </c>
      <c r="F255" s="57"/>
      <c r="G255" s="351">
        <v>5.6</v>
      </c>
      <c r="H255" s="351">
        <v>5.6</v>
      </c>
      <c r="I255" s="195">
        <f t="shared" si="44"/>
        <v>100</v>
      </c>
      <c r="J255" s="194"/>
      <c r="K255" s="194"/>
      <c r="L255" s="194"/>
      <c r="M255" s="194"/>
      <c r="N255" s="194"/>
      <c r="O255" s="194"/>
      <c r="P255" s="194"/>
      <c r="Q255" s="194"/>
      <c r="R255" s="194"/>
      <c r="S255" s="199">
        <f>G255+J255</f>
        <v>5.6</v>
      </c>
      <c r="T255" s="199">
        <f>H255+K255</f>
        <v>5.6</v>
      </c>
      <c r="U255" s="198">
        <f t="shared" si="42"/>
        <v>100</v>
      </c>
    </row>
    <row r="256" spans="1:21" ht="101.25">
      <c r="A256" s="232" t="s">
        <v>585</v>
      </c>
      <c r="B256" s="211" t="s">
        <v>147</v>
      </c>
      <c r="C256" s="216" t="s">
        <v>148</v>
      </c>
      <c r="D256" s="216" t="s">
        <v>142</v>
      </c>
      <c r="E256" s="212" t="s">
        <v>177</v>
      </c>
      <c r="F256" s="57"/>
      <c r="G256" s="351">
        <v>30</v>
      </c>
      <c r="H256" s="351">
        <v>29.4</v>
      </c>
      <c r="I256" s="195">
        <f t="shared" si="44"/>
        <v>98</v>
      </c>
      <c r="J256" s="194"/>
      <c r="K256" s="194"/>
      <c r="L256" s="194"/>
      <c r="M256" s="194"/>
      <c r="N256" s="194"/>
      <c r="O256" s="194"/>
      <c r="P256" s="194"/>
      <c r="Q256" s="194"/>
      <c r="R256" s="194"/>
      <c r="S256" s="199">
        <f>G256+J256</f>
        <v>30</v>
      </c>
      <c r="T256" s="199">
        <f>H256+K256</f>
        <v>29.4</v>
      </c>
      <c r="U256" s="198">
        <f t="shared" si="42"/>
        <v>98</v>
      </c>
    </row>
    <row r="257" spans="1:21" ht="112.5">
      <c r="A257" s="232" t="s">
        <v>178</v>
      </c>
      <c r="B257" s="211" t="s">
        <v>147</v>
      </c>
      <c r="C257" s="216" t="s">
        <v>148</v>
      </c>
      <c r="D257" s="216" t="s">
        <v>142</v>
      </c>
      <c r="E257" s="212" t="s">
        <v>179</v>
      </c>
      <c r="F257" s="57"/>
      <c r="G257" s="351">
        <v>98.8</v>
      </c>
      <c r="H257" s="351">
        <v>98.8</v>
      </c>
      <c r="I257" s="195">
        <f t="shared" si="44"/>
        <v>100</v>
      </c>
      <c r="J257" s="194"/>
      <c r="K257" s="194"/>
      <c r="L257" s="194"/>
      <c r="M257" s="194"/>
      <c r="N257" s="194"/>
      <c r="O257" s="194"/>
      <c r="P257" s="194"/>
      <c r="Q257" s="194"/>
      <c r="R257" s="194"/>
      <c r="S257" s="199">
        <f>G257+J257</f>
        <v>98.8</v>
      </c>
      <c r="T257" s="199">
        <f>H257+K257</f>
        <v>98.8</v>
      </c>
      <c r="U257" s="198">
        <f t="shared" si="42"/>
        <v>100</v>
      </c>
    </row>
    <row r="258" spans="1:21" ht="51" customHeight="1">
      <c r="A258" s="221" t="s">
        <v>409</v>
      </c>
      <c r="B258" s="221"/>
      <c r="C258" s="222"/>
      <c r="D258" s="222"/>
      <c r="E258" s="222"/>
      <c r="F258" s="223"/>
      <c r="G258" s="353">
        <f>SUM(G259:G260)</f>
        <v>80</v>
      </c>
      <c r="H258" s="353">
        <f>SUM(H259:H260)</f>
        <v>80</v>
      </c>
      <c r="I258" s="353">
        <f>SUM(I259:I260)</f>
        <v>100</v>
      </c>
      <c r="J258" s="353">
        <f>SUM(J259:J260)</f>
        <v>1319.6</v>
      </c>
      <c r="K258" s="353">
        <f>SUM(K259:K260)</f>
        <v>1314.3</v>
      </c>
      <c r="L258" s="229">
        <f>K258/J258*100</f>
        <v>99.598363140345555</v>
      </c>
      <c r="M258" s="353">
        <f t="shared" ref="M258:T258" si="46">SUM(M259:M260)</f>
        <v>0</v>
      </c>
      <c r="N258" s="353">
        <f t="shared" si="46"/>
        <v>0</v>
      </c>
      <c r="O258" s="353">
        <f t="shared" si="46"/>
        <v>0</v>
      </c>
      <c r="P258" s="353">
        <f t="shared" si="46"/>
        <v>0</v>
      </c>
      <c r="Q258" s="353">
        <f t="shared" si="46"/>
        <v>0</v>
      </c>
      <c r="R258" s="353">
        <f t="shared" si="46"/>
        <v>0</v>
      </c>
      <c r="S258" s="353">
        <f t="shared" si="46"/>
        <v>1399.6</v>
      </c>
      <c r="T258" s="353">
        <f t="shared" si="46"/>
        <v>1394.3</v>
      </c>
      <c r="U258" s="231">
        <f t="shared" si="42"/>
        <v>99.62132037725064</v>
      </c>
    </row>
    <row r="259" spans="1:21" ht="135">
      <c r="A259" s="232" t="s">
        <v>410</v>
      </c>
      <c r="B259" s="211" t="s">
        <v>147</v>
      </c>
      <c r="C259" s="216" t="s">
        <v>148</v>
      </c>
      <c r="D259" s="216" t="s">
        <v>142</v>
      </c>
      <c r="E259" s="212" t="s">
        <v>180</v>
      </c>
      <c r="F259" s="57"/>
      <c r="G259" s="351">
        <v>80</v>
      </c>
      <c r="H259" s="351">
        <v>80</v>
      </c>
      <c r="I259" s="195">
        <f>H259/G259*100</f>
        <v>100</v>
      </c>
      <c r="J259" s="194"/>
      <c r="K259" s="194"/>
      <c r="L259" s="194"/>
      <c r="M259" s="194"/>
      <c r="N259" s="194"/>
      <c r="O259" s="194"/>
      <c r="P259" s="194"/>
      <c r="Q259" s="194"/>
      <c r="R259" s="194"/>
      <c r="S259" s="199">
        <f>G259+J259</f>
        <v>80</v>
      </c>
      <c r="T259" s="199">
        <f>H259+K259</f>
        <v>80</v>
      </c>
      <c r="U259" s="198">
        <f t="shared" si="42"/>
        <v>100</v>
      </c>
    </row>
    <row r="260" spans="1:21" ht="146.25">
      <c r="A260" s="232" t="s">
        <v>181</v>
      </c>
      <c r="B260" s="211" t="s">
        <v>147</v>
      </c>
      <c r="C260" s="216" t="s">
        <v>148</v>
      </c>
      <c r="D260" s="216" t="s">
        <v>142</v>
      </c>
      <c r="E260" s="212" t="s">
        <v>182</v>
      </c>
      <c r="F260" s="57"/>
      <c r="G260" s="351"/>
      <c r="H260" s="351"/>
      <c r="I260" s="195"/>
      <c r="J260" s="351">
        <v>1319.6</v>
      </c>
      <c r="K260" s="351">
        <v>1314.3</v>
      </c>
      <c r="L260" s="195">
        <f>K260/J260*100</f>
        <v>99.598363140345555</v>
      </c>
      <c r="M260" s="194"/>
      <c r="N260" s="194"/>
      <c r="O260" s="194"/>
      <c r="P260" s="194"/>
      <c r="Q260" s="194"/>
      <c r="R260" s="194"/>
      <c r="S260" s="199">
        <f>G260+J260</f>
        <v>1319.6</v>
      </c>
      <c r="T260" s="199">
        <f>H260+K260</f>
        <v>1314.3</v>
      </c>
      <c r="U260" s="198">
        <f t="shared" si="42"/>
        <v>99.598363140345555</v>
      </c>
    </row>
    <row r="261" spans="1:21" ht="99.75">
      <c r="A261" s="224" t="s">
        <v>183</v>
      </c>
      <c r="B261" s="225"/>
      <c r="C261" s="226"/>
      <c r="D261" s="226"/>
      <c r="E261" s="227"/>
      <c r="F261" s="228"/>
      <c r="G261" s="353">
        <f>SUM(G262:G265)</f>
        <v>7794.5</v>
      </c>
      <c r="H261" s="353">
        <f>SUM(H262:H265)</f>
        <v>7740.9</v>
      </c>
      <c r="I261" s="353">
        <f>H261/G261*100</f>
        <v>99.312335621271401</v>
      </c>
      <c r="J261" s="353">
        <f t="shared" ref="J261:T261" si="47">SUM(J262:J265)</f>
        <v>0</v>
      </c>
      <c r="K261" s="353">
        <f t="shared" si="47"/>
        <v>0</v>
      </c>
      <c r="L261" s="353">
        <f t="shared" si="47"/>
        <v>0</v>
      </c>
      <c r="M261" s="353">
        <f t="shared" si="47"/>
        <v>0</v>
      </c>
      <c r="N261" s="353">
        <f t="shared" si="47"/>
        <v>0</v>
      </c>
      <c r="O261" s="353">
        <f t="shared" si="47"/>
        <v>0</v>
      </c>
      <c r="P261" s="353">
        <f t="shared" si="47"/>
        <v>0</v>
      </c>
      <c r="Q261" s="353">
        <f t="shared" si="47"/>
        <v>0</v>
      </c>
      <c r="R261" s="353">
        <f t="shared" si="47"/>
        <v>0</v>
      </c>
      <c r="S261" s="353">
        <f t="shared" si="47"/>
        <v>7794.5</v>
      </c>
      <c r="T261" s="353">
        <f t="shared" si="47"/>
        <v>7740.9</v>
      </c>
      <c r="U261" s="231">
        <f t="shared" si="42"/>
        <v>99.312335621271401</v>
      </c>
    </row>
    <row r="262" spans="1:21" ht="101.25">
      <c r="A262" s="211" t="s">
        <v>190</v>
      </c>
      <c r="B262" s="350" t="s">
        <v>147</v>
      </c>
      <c r="C262" s="216" t="s">
        <v>148</v>
      </c>
      <c r="D262" s="216" t="s">
        <v>142</v>
      </c>
      <c r="E262" s="212" t="s">
        <v>191</v>
      </c>
      <c r="F262" s="57"/>
      <c r="G262" s="351">
        <v>80</v>
      </c>
      <c r="H262" s="351">
        <v>80</v>
      </c>
      <c r="I262" s="195">
        <f>H262/G262*100</f>
        <v>100</v>
      </c>
      <c r="J262" s="194"/>
      <c r="K262" s="194"/>
      <c r="L262" s="194"/>
      <c r="M262" s="194"/>
      <c r="N262" s="194"/>
      <c r="O262" s="194"/>
      <c r="P262" s="194"/>
      <c r="Q262" s="194"/>
      <c r="R262" s="194"/>
      <c r="S262" s="199">
        <f t="shared" ref="S262:T265" si="48">G262+J262</f>
        <v>80</v>
      </c>
      <c r="T262" s="199">
        <f t="shared" si="48"/>
        <v>80</v>
      </c>
      <c r="U262" s="198">
        <f t="shared" si="42"/>
        <v>100</v>
      </c>
    </row>
    <row r="263" spans="1:21" ht="101.25">
      <c r="A263" s="211" t="s">
        <v>186</v>
      </c>
      <c r="B263" s="350" t="s">
        <v>147</v>
      </c>
      <c r="C263" s="216" t="s">
        <v>148</v>
      </c>
      <c r="D263" s="216" t="s">
        <v>142</v>
      </c>
      <c r="E263" s="212" t="s">
        <v>187</v>
      </c>
      <c r="F263" s="57"/>
      <c r="G263" s="351">
        <v>4788.2</v>
      </c>
      <c r="H263" s="351">
        <v>4760.3999999999996</v>
      </c>
      <c r="I263" s="195">
        <f>H263/G263*100</f>
        <v>99.419406039847956</v>
      </c>
      <c r="J263" s="194"/>
      <c r="K263" s="194"/>
      <c r="L263" s="194"/>
      <c r="M263" s="194"/>
      <c r="N263" s="194"/>
      <c r="O263" s="194"/>
      <c r="P263" s="194"/>
      <c r="Q263" s="194"/>
      <c r="R263" s="194"/>
      <c r="S263" s="199">
        <f t="shared" si="48"/>
        <v>4788.2</v>
      </c>
      <c r="T263" s="199">
        <f t="shared" si="48"/>
        <v>4760.3999999999996</v>
      </c>
      <c r="U263" s="198">
        <f t="shared" si="42"/>
        <v>99.419406039847956</v>
      </c>
    </row>
    <row r="264" spans="1:21" ht="101.25">
      <c r="A264" s="211" t="s">
        <v>184</v>
      </c>
      <c r="B264" s="350" t="s">
        <v>147</v>
      </c>
      <c r="C264" s="216" t="s">
        <v>148</v>
      </c>
      <c r="D264" s="216" t="s">
        <v>142</v>
      </c>
      <c r="E264" s="212" t="s">
        <v>185</v>
      </c>
      <c r="F264" s="57"/>
      <c r="G264" s="351">
        <v>2726</v>
      </c>
      <c r="H264" s="351">
        <v>2701.3</v>
      </c>
      <c r="I264" s="195">
        <f>H264/G264*100</f>
        <v>99.093910491562724</v>
      </c>
      <c r="J264" s="194"/>
      <c r="K264" s="194"/>
      <c r="L264" s="194"/>
      <c r="M264" s="194"/>
      <c r="N264" s="194"/>
      <c r="O264" s="194"/>
      <c r="P264" s="194"/>
      <c r="Q264" s="194"/>
      <c r="R264" s="194"/>
      <c r="S264" s="199">
        <f t="shared" si="48"/>
        <v>2726</v>
      </c>
      <c r="T264" s="199">
        <f t="shared" si="48"/>
        <v>2701.3</v>
      </c>
      <c r="U264" s="198">
        <f t="shared" si="42"/>
        <v>99.093910491562724</v>
      </c>
    </row>
    <row r="265" spans="1:21" ht="146.25">
      <c r="A265" s="232" t="s">
        <v>188</v>
      </c>
      <c r="B265" s="350" t="s">
        <v>147</v>
      </c>
      <c r="C265" s="216" t="s">
        <v>148</v>
      </c>
      <c r="D265" s="216" t="s">
        <v>142</v>
      </c>
      <c r="E265" s="212" t="s">
        <v>189</v>
      </c>
      <c r="F265" s="57"/>
      <c r="G265" s="351">
        <v>200.3</v>
      </c>
      <c r="H265" s="351">
        <v>199.2</v>
      </c>
      <c r="I265" s="195">
        <f>H265/G265*100</f>
        <v>99.450823764353459</v>
      </c>
      <c r="J265" s="194"/>
      <c r="K265" s="194"/>
      <c r="L265" s="194"/>
      <c r="M265" s="194"/>
      <c r="N265" s="194"/>
      <c r="O265" s="194"/>
      <c r="P265" s="194"/>
      <c r="Q265" s="194"/>
      <c r="R265" s="194"/>
      <c r="S265" s="199">
        <f t="shared" si="48"/>
        <v>200.3</v>
      </c>
      <c r="T265" s="199">
        <f t="shared" si="48"/>
        <v>199.2</v>
      </c>
      <c r="U265" s="198">
        <f t="shared" si="42"/>
        <v>99.450823764353459</v>
      </c>
    </row>
  </sheetData>
  <mergeCells count="93">
    <mergeCell ref="A213:U213"/>
    <mergeCell ref="R90:R92"/>
    <mergeCell ref="M90:M92"/>
    <mergeCell ref="N90:N92"/>
    <mergeCell ref="O90:O92"/>
    <mergeCell ref="P90:P92"/>
    <mergeCell ref="Q90:Q92"/>
    <mergeCell ref="A191:U191"/>
    <mergeCell ref="H6:H7"/>
    <mergeCell ref="J6:J7"/>
    <mergeCell ref="K6:K7"/>
    <mergeCell ref="M6:M7"/>
    <mergeCell ref="N6:N7"/>
    <mergeCell ref="A20:A28"/>
    <mergeCell ref="B20:B28"/>
    <mergeCell ref="A1:R1"/>
    <mergeCell ref="A2:R2"/>
    <mergeCell ref="A3:A7"/>
    <mergeCell ref="B3:B7"/>
    <mergeCell ref="C3:F6"/>
    <mergeCell ref="G5:I5"/>
    <mergeCell ref="J5:L5"/>
    <mergeCell ref="M5:O5"/>
    <mergeCell ref="A9:U9"/>
    <mergeCell ref="G3:U4"/>
    <mergeCell ref="A15:U15"/>
    <mergeCell ref="P5:R5"/>
    <mergeCell ref="S5:U5"/>
    <mergeCell ref="G6:G7"/>
    <mergeCell ref="B52:B53"/>
    <mergeCell ref="C52:C53"/>
    <mergeCell ref="D52:D53"/>
    <mergeCell ref="E52:E53"/>
    <mergeCell ref="A180:A182"/>
    <mergeCell ref="A140:A141"/>
    <mergeCell ref="A142:A143"/>
    <mergeCell ref="A144:U144"/>
    <mergeCell ref="A95:U95"/>
    <mergeCell ref="A127:U127"/>
    <mergeCell ref="A134:U134"/>
    <mergeCell ref="A128:A129"/>
    <mergeCell ref="A170:A172"/>
    <mergeCell ref="B170:B172"/>
    <mergeCell ref="A138:A139"/>
    <mergeCell ref="A96:A99"/>
    <mergeCell ref="A40:U40"/>
    <mergeCell ref="A49:U49"/>
    <mergeCell ref="B183:B185"/>
    <mergeCell ref="A78:A80"/>
    <mergeCell ref="B78:B80"/>
    <mergeCell ref="C78:C80"/>
    <mergeCell ref="D78:D80"/>
    <mergeCell ref="E78:E80"/>
    <mergeCell ref="C82:C83"/>
    <mergeCell ref="D82:D83"/>
    <mergeCell ref="E82:E83"/>
    <mergeCell ref="A52:A53"/>
    <mergeCell ref="B60:B61"/>
    <mergeCell ref="C60:C61"/>
    <mergeCell ref="D60:D61"/>
    <mergeCell ref="E60:E61"/>
    <mergeCell ref="A65:A66"/>
    <mergeCell ref="B65:B66"/>
    <mergeCell ref="C65:C66"/>
    <mergeCell ref="D65:D66"/>
    <mergeCell ref="E65:E66"/>
    <mergeCell ref="A60:A61"/>
    <mergeCell ref="D90:D92"/>
    <mergeCell ref="E90:E92"/>
    <mergeCell ref="A173:U173"/>
    <mergeCell ref="A179:U179"/>
    <mergeCell ref="A174:A176"/>
    <mergeCell ref="F90:F92"/>
    <mergeCell ref="G90:G92"/>
    <mergeCell ref="H90:H92"/>
    <mergeCell ref="I90:I92"/>
    <mergeCell ref="S90:S92"/>
    <mergeCell ref="T90:T92"/>
    <mergeCell ref="U90:U92"/>
    <mergeCell ref="J90:J92"/>
    <mergeCell ref="K90:K92"/>
    <mergeCell ref="L90:L92"/>
    <mergeCell ref="A82:A83"/>
    <mergeCell ref="B82:B83"/>
    <mergeCell ref="A90:A92"/>
    <mergeCell ref="B90:B92"/>
    <mergeCell ref="C90:C92"/>
    <mergeCell ref="A196:U196"/>
    <mergeCell ref="A209:A212"/>
    <mergeCell ref="B209:B212"/>
    <mergeCell ref="C209:C212"/>
    <mergeCell ref="D209:D212"/>
    <mergeCell ref="E209:E212"/>
  </mergeCells>
  <pageMargins left="0.70866141732283472" right="0.70866141732283472" top="0.74803149606299213" bottom="0.74803149606299213" header="0.31496062992125984" footer="0.31496062992125984"/>
  <pageSetup paperSize="9" scale="5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8"/>
  <sheetViews>
    <sheetView workbookViewId="0">
      <selection sqref="A1:XFD58"/>
    </sheetView>
  </sheetViews>
  <sheetFormatPr defaultRowHeight="15"/>
  <sheetData>
    <row r="1" spans="1:22" s="126" customFormat="1" ht="115.5">
      <c r="A1" s="121"/>
      <c r="B1" s="122" t="s">
        <v>64</v>
      </c>
      <c r="C1" s="123"/>
      <c r="D1" s="124"/>
      <c r="E1" s="124"/>
      <c r="F1" s="124"/>
      <c r="G1" s="124"/>
      <c r="H1" s="125">
        <f>H2+H9+H24+H31</f>
        <v>77523.700000000012</v>
      </c>
      <c r="I1" s="125">
        <f>I2+I9+I24+I31</f>
        <v>75970.100000000006</v>
      </c>
      <c r="J1" s="125">
        <f>I1/H1*100</f>
        <v>97.995967684720924</v>
      </c>
      <c r="K1" s="125">
        <f>K2+K9+K24+K31</f>
        <v>19121.5</v>
      </c>
      <c r="L1" s="125">
        <f>L2+L9+L24+L31</f>
        <v>18814.800000000003</v>
      </c>
      <c r="M1" s="125">
        <f>L1/K1*100</f>
        <v>98.396046335277049</v>
      </c>
      <c r="N1" s="125"/>
      <c r="O1" s="125"/>
      <c r="P1" s="125"/>
      <c r="Q1" s="125"/>
      <c r="R1" s="125"/>
      <c r="S1" s="125"/>
      <c r="T1" s="125">
        <f>T2+T9+T24+T31</f>
        <v>96645.2</v>
      </c>
      <c r="U1" s="125">
        <f>U2+U9+U24+U31</f>
        <v>94784.9</v>
      </c>
      <c r="V1" s="125">
        <f t="shared" ref="V1:V23" si="0">U1/T1*100</f>
        <v>98.075124268975586</v>
      </c>
    </row>
    <row r="2" spans="1:22" s="126" customFormat="1" ht="84">
      <c r="A2" s="121">
        <v>1</v>
      </c>
      <c r="B2" s="127" t="s">
        <v>238</v>
      </c>
      <c r="C2" s="128" t="s">
        <v>23</v>
      </c>
      <c r="D2" s="129">
        <v>111</v>
      </c>
      <c r="E2" s="128" t="s">
        <v>239</v>
      </c>
      <c r="F2" s="128"/>
      <c r="G2" s="129"/>
      <c r="H2" s="130">
        <f>H3+H4+H5+H6+H7+H8</f>
        <v>9689.6</v>
      </c>
      <c r="I2" s="130">
        <f>I3+I4+I5+I6+I7+I8</f>
        <v>9329.5</v>
      </c>
      <c r="J2" s="130">
        <f>I2/H2*100</f>
        <v>96.283644319682963</v>
      </c>
      <c r="K2" s="130">
        <f>K3+K4+K5+K6+K7+K8</f>
        <v>2292.6999999999998</v>
      </c>
      <c r="L2" s="130">
        <f>L3+L4+L5+L6+L7+L8</f>
        <v>2292.6999999999998</v>
      </c>
      <c r="M2" s="130">
        <f>L2/K2*100</f>
        <v>100</v>
      </c>
      <c r="N2" s="128"/>
      <c r="O2" s="128"/>
      <c r="P2" s="131"/>
      <c r="Q2" s="131"/>
      <c r="R2" s="131"/>
      <c r="S2" s="131"/>
      <c r="T2" s="132">
        <f>T3+T4+T5+T6+T7+T8</f>
        <v>11982.3</v>
      </c>
      <c r="U2" s="132">
        <f>U3+U4+U5+U6+U7+U8</f>
        <v>11622.2</v>
      </c>
      <c r="V2" s="132">
        <f t="shared" si="0"/>
        <v>96.994733899167954</v>
      </c>
    </row>
    <row r="3" spans="1:22" s="126" customFormat="1" ht="22.5" customHeight="1">
      <c r="A3" s="327" t="s">
        <v>240</v>
      </c>
      <c r="B3" s="343" t="s">
        <v>65</v>
      </c>
      <c r="C3" s="325" t="s">
        <v>23</v>
      </c>
      <c r="D3" s="334">
        <v>111</v>
      </c>
      <c r="E3" s="325" t="s">
        <v>239</v>
      </c>
      <c r="F3" s="325" t="s">
        <v>241</v>
      </c>
      <c r="G3" s="133">
        <v>611</v>
      </c>
      <c r="H3" s="134">
        <v>9621.7000000000007</v>
      </c>
      <c r="I3" s="134">
        <v>9274.6</v>
      </c>
      <c r="J3" s="134">
        <f>I3/H3*100</f>
        <v>96.392529386698811</v>
      </c>
      <c r="K3" s="134"/>
      <c r="L3" s="134"/>
      <c r="M3" s="134"/>
      <c r="N3" s="134"/>
      <c r="O3" s="134"/>
      <c r="P3" s="135"/>
      <c r="Q3" s="135"/>
      <c r="R3" s="135"/>
      <c r="S3" s="135"/>
      <c r="T3" s="135">
        <f t="shared" ref="T3:U8" si="1">H3+K3+N3+Q3</f>
        <v>9621.7000000000007</v>
      </c>
      <c r="U3" s="135">
        <f t="shared" si="1"/>
        <v>9274.6</v>
      </c>
      <c r="V3" s="135">
        <f t="shared" si="0"/>
        <v>96.392529386698811</v>
      </c>
    </row>
    <row r="4" spans="1:22" s="126" customFormat="1" ht="15" customHeight="1">
      <c r="A4" s="329"/>
      <c r="B4" s="344"/>
      <c r="C4" s="326"/>
      <c r="D4" s="336"/>
      <c r="E4" s="326"/>
      <c r="F4" s="326"/>
      <c r="G4" s="133">
        <v>612</v>
      </c>
      <c r="H4" s="134">
        <v>21</v>
      </c>
      <c r="I4" s="134">
        <v>8</v>
      </c>
      <c r="J4" s="134">
        <f>I4/H4*100</f>
        <v>38.095238095238095</v>
      </c>
      <c r="K4" s="134"/>
      <c r="L4" s="134"/>
      <c r="M4" s="134"/>
      <c r="N4" s="134"/>
      <c r="O4" s="134"/>
      <c r="P4" s="135"/>
      <c r="Q4" s="135"/>
      <c r="R4" s="135"/>
      <c r="S4" s="135"/>
      <c r="T4" s="135">
        <f t="shared" si="1"/>
        <v>21</v>
      </c>
      <c r="U4" s="135">
        <f t="shared" si="1"/>
        <v>8</v>
      </c>
      <c r="V4" s="135">
        <f t="shared" si="0"/>
        <v>38.095238095238095</v>
      </c>
    </row>
    <row r="5" spans="1:22" s="126" customFormat="1" ht="111" customHeight="1">
      <c r="A5" s="136" t="s">
        <v>242</v>
      </c>
      <c r="B5" s="137" t="s">
        <v>243</v>
      </c>
      <c r="C5" s="138" t="s">
        <v>23</v>
      </c>
      <c r="D5" s="139">
        <v>111</v>
      </c>
      <c r="E5" s="140" t="s">
        <v>239</v>
      </c>
      <c r="F5" s="140" t="s">
        <v>244</v>
      </c>
      <c r="G5" s="133">
        <v>612</v>
      </c>
      <c r="H5" s="134"/>
      <c r="I5" s="134"/>
      <c r="J5" s="134"/>
      <c r="K5" s="134">
        <v>2.4</v>
      </c>
      <c r="L5" s="134">
        <v>2.4</v>
      </c>
      <c r="M5" s="134">
        <f>L5/K5*100</f>
        <v>100</v>
      </c>
      <c r="N5" s="134"/>
      <c r="O5" s="134"/>
      <c r="P5" s="135"/>
      <c r="Q5" s="135"/>
      <c r="R5" s="135"/>
      <c r="S5" s="135"/>
      <c r="T5" s="135">
        <f t="shared" si="1"/>
        <v>2.4</v>
      </c>
      <c r="U5" s="135">
        <f t="shared" si="1"/>
        <v>2.4</v>
      </c>
      <c r="V5" s="135">
        <f t="shared" si="0"/>
        <v>100</v>
      </c>
    </row>
    <row r="6" spans="1:22" s="126" customFormat="1" ht="101.25" customHeight="1">
      <c r="A6" s="136" t="s">
        <v>245</v>
      </c>
      <c r="B6" s="137" t="s">
        <v>73</v>
      </c>
      <c r="C6" s="138" t="s">
        <v>23</v>
      </c>
      <c r="D6" s="139">
        <v>111</v>
      </c>
      <c r="E6" s="140" t="s">
        <v>239</v>
      </c>
      <c r="F6" s="140" t="s">
        <v>246</v>
      </c>
      <c r="G6" s="133">
        <v>612</v>
      </c>
      <c r="H6" s="134">
        <v>46.9</v>
      </c>
      <c r="I6" s="134">
        <v>46.9</v>
      </c>
      <c r="J6" s="134">
        <f>I6/H6*100</f>
        <v>100</v>
      </c>
      <c r="K6" s="134"/>
      <c r="L6" s="134"/>
      <c r="M6" s="134"/>
      <c r="N6" s="134"/>
      <c r="O6" s="134"/>
      <c r="P6" s="135"/>
      <c r="Q6" s="135"/>
      <c r="R6" s="135"/>
      <c r="S6" s="135"/>
      <c r="T6" s="135">
        <f t="shared" si="1"/>
        <v>46.9</v>
      </c>
      <c r="U6" s="135">
        <f t="shared" si="1"/>
        <v>46.9</v>
      </c>
      <c r="V6" s="135">
        <f t="shared" si="0"/>
        <v>100</v>
      </c>
    </row>
    <row r="7" spans="1:22" s="126" customFormat="1" ht="173.25" customHeight="1">
      <c r="A7" s="136" t="s">
        <v>247</v>
      </c>
      <c r="B7" s="137" t="s">
        <v>66</v>
      </c>
      <c r="C7" s="138" t="s">
        <v>23</v>
      </c>
      <c r="D7" s="139">
        <v>111</v>
      </c>
      <c r="E7" s="140" t="s">
        <v>239</v>
      </c>
      <c r="F7" s="140" t="s">
        <v>248</v>
      </c>
      <c r="G7" s="133">
        <v>612</v>
      </c>
      <c r="H7" s="134"/>
      <c r="I7" s="134"/>
      <c r="J7" s="134"/>
      <c r="K7" s="134">
        <v>73.099999999999994</v>
      </c>
      <c r="L7" s="134">
        <v>73.099999999999994</v>
      </c>
      <c r="M7" s="134">
        <f>L7/K7*100</f>
        <v>100</v>
      </c>
      <c r="N7" s="134"/>
      <c r="O7" s="134"/>
      <c r="P7" s="135"/>
      <c r="Q7" s="135"/>
      <c r="R7" s="135"/>
      <c r="S7" s="135"/>
      <c r="T7" s="135">
        <f t="shared" si="1"/>
        <v>73.099999999999994</v>
      </c>
      <c r="U7" s="135">
        <f t="shared" si="1"/>
        <v>73.099999999999994</v>
      </c>
      <c r="V7" s="135">
        <f t="shared" si="0"/>
        <v>100</v>
      </c>
    </row>
    <row r="8" spans="1:22" s="126" customFormat="1" ht="138" customHeight="1">
      <c r="A8" s="136" t="s">
        <v>249</v>
      </c>
      <c r="B8" s="141" t="s">
        <v>250</v>
      </c>
      <c r="C8" s="138" t="s">
        <v>23</v>
      </c>
      <c r="D8" s="139">
        <v>111</v>
      </c>
      <c r="E8" s="140" t="s">
        <v>239</v>
      </c>
      <c r="F8" s="140" t="s">
        <v>251</v>
      </c>
      <c r="G8" s="133">
        <v>612</v>
      </c>
      <c r="H8" s="134"/>
      <c r="I8" s="134"/>
      <c r="J8" s="134"/>
      <c r="K8" s="134">
        <v>2217.1999999999998</v>
      </c>
      <c r="L8" s="134">
        <v>2217.1999999999998</v>
      </c>
      <c r="M8" s="134">
        <f>L8/K8*100</f>
        <v>100</v>
      </c>
      <c r="N8" s="134"/>
      <c r="O8" s="134"/>
      <c r="P8" s="135"/>
      <c r="Q8" s="135"/>
      <c r="R8" s="135"/>
      <c r="S8" s="135"/>
      <c r="T8" s="135">
        <f t="shared" si="1"/>
        <v>2217.1999999999998</v>
      </c>
      <c r="U8" s="135">
        <f t="shared" si="1"/>
        <v>2217.1999999999998</v>
      </c>
      <c r="V8" s="135">
        <f t="shared" si="0"/>
        <v>100</v>
      </c>
    </row>
    <row r="9" spans="1:22" s="126" customFormat="1" ht="23.25" customHeight="1">
      <c r="A9" s="136" t="s">
        <v>252</v>
      </c>
      <c r="B9" s="142" t="s">
        <v>253</v>
      </c>
      <c r="C9" s="143" t="s">
        <v>23</v>
      </c>
      <c r="D9" s="144">
        <v>111</v>
      </c>
      <c r="E9" s="145" t="s">
        <v>239</v>
      </c>
      <c r="F9" s="145"/>
      <c r="G9" s="129"/>
      <c r="H9" s="130">
        <f>H10+H11+H12+H13+H14+H15+H16+H17+H18+H19+H20+H21+H22+H23</f>
        <v>26049.100000000002</v>
      </c>
      <c r="I9" s="130">
        <f>I10+I11+I12+I13+I14+I15+I16+I17+I18+I19+I20+I21+I22+I23</f>
        <v>25820.7</v>
      </c>
      <c r="J9" s="130">
        <f>I9/H9*100</f>
        <v>99.123194275426016</v>
      </c>
      <c r="K9" s="130">
        <f>K10+K11+K12+K13+K14+K15+K16+K17+K18+K19+K20+K21+K22+K23</f>
        <v>7637</v>
      </c>
      <c r="L9" s="130">
        <f>L10+L11+L12+L13+L14+L15+L16+L17+L18+L19+L20+L21+L22+L23</f>
        <v>7637</v>
      </c>
      <c r="M9" s="130">
        <f>L9/K9*100</f>
        <v>100</v>
      </c>
      <c r="N9" s="128"/>
      <c r="O9" s="128"/>
      <c r="P9" s="131"/>
      <c r="Q9" s="131"/>
      <c r="R9" s="131"/>
      <c r="S9" s="131"/>
      <c r="T9" s="132">
        <f>T10+T11+T12+T13+T14+T15+T16+T17+T18+T19+T20+T21+T22+T23</f>
        <v>33686.100000000006</v>
      </c>
      <c r="U9" s="132">
        <f>U10+U11+U12+U13+U14+U15+U16+U17+U18+U19+U20+U21+U22+U23</f>
        <v>33457.700000000004</v>
      </c>
      <c r="V9" s="132">
        <f t="shared" si="0"/>
        <v>99.321975532934943</v>
      </c>
    </row>
    <row r="10" spans="1:22" s="126" customFormat="1" ht="48" customHeight="1">
      <c r="A10" s="136" t="s">
        <v>254</v>
      </c>
      <c r="B10" s="141" t="s">
        <v>67</v>
      </c>
      <c r="C10" s="138" t="s">
        <v>23</v>
      </c>
      <c r="D10" s="139">
        <v>111</v>
      </c>
      <c r="E10" s="140" t="s">
        <v>239</v>
      </c>
      <c r="F10" s="140" t="s">
        <v>255</v>
      </c>
      <c r="G10" s="133">
        <v>244</v>
      </c>
      <c r="H10" s="134">
        <v>7</v>
      </c>
      <c r="I10" s="134">
        <v>7</v>
      </c>
      <c r="J10" s="134">
        <f>I10/H10*100</f>
        <v>100</v>
      </c>
      <c r="K10" s="134"/>
      <c r="L10" s="134"/>
      <c r="M10" s="134"/>
      <c r="N10" s="134"/>
      <c r="O10" s="134"/>
      <c r="P10" s="135"/>
      <c r="Q10" s="135"/>
      <c r="R10" s="135"/>
      <c r="S10" s="135"/>
      <c r="T10" s="135">
        <f>H10+K10+N10+Q10</f>
        <v>7</v>
      </c>
      <c r="U10" s="135">
        <f>I10+L10+O10+R10</f>
        <v>7</v>
      </c>
      <c r="V10" s="135">
        <f t="shared" si="0"/>
        <v>100</v>
      </c>
    </row>
    <row r="11" spans="1:22" s="126" customFormat="1" ht="22.5" customHeight="1">
      <c r="A11" s="327" t="s">
        <v>256</v>
      </c>
      <c r="B11" s="345" t="s">
        <v>257</v>
      </c>
      <c r="C11" s="325" t="s">
        <v>23</v>
      </c>
      <c r="D11" s="334">
        <v>111</v>
      </c>
      <c r="E11" s="325" t="s">
        <v>239</v>
      </c>
      <c r="F11" s="325" t="s">
        <v>258</v>
      </c>
      <c r="G11" s="133">
        <v>611</v>
      </c>
      <c r="H11" s="134">
        <v>31.5</v>
      </c>
      <c r="I11" s="134">
        <v>31.5</v>
      </c>
      <c r="J11" s="134">
        <f t="shared" ref="J11:J17" si="2">I11/H11*100</f>
        <v>100</v>
      </c>
      <c r="K11" s="134"/>
      <c r="L11" s="134"/>
      <c r="M11" s="134"/>
      <c r="N11" s="134"/>
      <c r="O11" s="134"/>
      <c r="P11" s="135"/>
      <c r="Q11" s="135"/>
      <c r="R11" s="135"/>
      <c r="S11" s="135"/>
      <c r="T11" s="135">
        <f t="shared" ref="T11:U23" si="3">H11+K11+N11+Q11</f>
        <v>31.5</v>
      </c>
      <c r="U11" s="135">
        <f t="shared" si="3"/>
        <v>31.5</v>
      </c>
      <c r="V11" s="135">
        <f t="shared" si="0"/>
        <v>100</v>
      </c>
    </row>
    <row r="12" spans="1:22" s="126" customFormat="1" ht="23.25" customHeight="1">
      <c r="A12" s="329"/>
      <c r="B12" s="346"/>
      <c r="C12" s="326"/>
      <c r="D12" s="336"/>
      <c r="E12" s="326"/>
      <c r="F12" s="326"/>
      <c r="G12" s="133">
        <v>612</v>
      </c>
      <c r="H12" s="134">
        <v>28.5</v>
      </c>
      <c r="I12" s="134">
        <v>28.5</v>
      </c>
      <c r="J12" s="134">
        <f t="shared" si="2"/>
        <v>100</v>
      </c>
      <c r="K12" s="134"/>
      <c r="L12" s="134"/>
      <c r="M12" s="134"/>
      <c r="N12" s="134"/>
      <c r="O12" s="134"/>
      <c r="P12" s="135"/>
      <c r="Q12" s="135"/>
      <c r="R12" s="135"/>
      <c r="S12" s="135"/>
      <c r="T12" s="135">
        <f t="shared" si="3"/>
        <v>28.5</v>
      </c>
      <c r="U12" s="135">
        <f t="shared" si="3"/>
        <v>28.5</v>
      </c>
      <c r="V12" s="135">
        <f t="shared" si="0"/>
        <v>100</v>
      </c>
    </row>
    <row r="13" spans="1:22" s="126" customFormat="1" ht="27.75" customHeight="1">
      <c r="A13" s="146" t="s">
        <v>259</v>
      </c>
      <c r="B13" s="147" t="s">
        <v>69</v>
      </c>
      <c r="C13" s="134" t="s">
        <v>23</v>
      </c>
      <c r="D13" s="133">
        <v>111</v>
      </c>
      <c r="E13" s="134" t="s">
        <v>239</v>
      </c>
      <c r="F13" s="134" t="s">
        <v>260</v>
      </c>
      <c r="G13" s="133">
        <v>244</v>
      </c>
      <c r="H13" s="134">
        <v>10</v>
      </c>
      <c r="I13" s="134">
        <v>10</v>
      </c>
      <c r="J13" s="134">
        <f t="shared" si="2"/>
        <v>100</v>
      </c>
      <c r="K13" s="134"/>
      <c r="L13" s="134"/>
      <c r="M13" s="134"/>
      <c r="N13" s="134"/>
      <c r="O13" s="134"/>
      <c r="P13" s="135"/>
      <c r="Q13" s="135"/>
      <c r="R13" s="135"/>
      <c r="S13" s="135"/>
      <c r="T13" s="135">
        <f t="shared" si="3"/>
        <v>10</v>
      </c>
      <c r="U13" s="135">
        <f t="shared" si="3"/>
        <v>10</v>
      </c>
      <c r="V13" s="135">
        <f t="shared" si="0"/>
        <v>100</v>
      </c>
    </row>
    <row r="14" spans="1:22" s="126" customFormat="1" ht="49.5" customHeight="1">
      <c r="A14" s="146" t="s">
        <v>261</v>
      </c>
      <c r="B14" s="148" t="s">
        <v>262</v>
      </c>
      <c r="C14" s="134" t="s">
        <v>23</v>
      </c>
      <c r="D14" s="133">
        <v>111</v>
      </c>
      <c r="E14" s="134" t="s">
        <v>239</v>
      </c>
      <c r="F14" s="134" t="s">
        <v>263</v>
      </c>
      <c r="G14" s="133">
        <v>244</v>
      </c>
      <c r="H14" s="134">
        <v>12</v>
      </c>
      <c r="I14" s="134">
        <v>12</v>
      </c>
      <c r="J14" s="134">
        <f t="shared" si="2"/>
        <v>100</v>
      </c>
      <c r="K14" s="134"/>
      <c r="L14" s="134"/>
      <c r="M14" s="134"/>
      <c r="N14" s="134"/>
      <c r="O14" s="134"/>
      <c r="P14" s="135"/>
      <c r="Q14" s="135"/>
      <c r="R14" s="135"/>
      <c r="S14" s="135"/>
      <c r="T14" s="135">
        <f t="shared" si="3"/>
        <v>12</v>
      </c>
      <c r="U14" s="135">
        <f t="shared" si="3"/>
        <v>12</v>
      </c>
      <c r="V14" s="135">
        <f t="shared" si="0"/>
        <v>100</v>
      </c>
    </row>
    <row r="15" spans="1:22" s="126" customFormat="1" ht="78.75">
      <c r="A15" s="146" t="s">
        <v>264</v>
      </c>
      <c r="B15" s="148" t="s">
        <v>265</v>
      </c>
      <c r="C15" s="134" t="s">
        <v>23</v>
      </c>
      <c r="D15" s="133">
        <v>111</v>
      </c>
      <c r="E15" s="134" t="s">
        <v>239</v>
      </c>
      <c r="F15" s="134" t="s">
        <v>266</v>
      </c>
      <c r="G15" s="133">
        <v>611</v>
      </c>
      <c r="H15" s="134">
        <v>25445.9</v>
      </c>
      <c r="I15" s="134">
        <v>25217.5</v>
      </c>
      <c r="J15" s="134">
        <f t="shared" si="2"/>
        <v>99.102409425486996</v>
      </c>
      <c r="K15" s="134"/>
      <c r="L15" s="134"/>
      <c r="M15" s="134"/>
      <c r="N15" s="134"/>
      <c r="O15" s="134"/>
      <c r="P15" s="135"/>
      <c r="Q15" s="135"/>
      <c r="R15" s="135"/>
      <c r="S15" s="135"/>
      <c r="T15" s="135">
        <f t="shared" si="3"/>
        <v>25445.9</v>
      </c>
      <c r="U15" s="135">
        <f t="shared" si="3"/>
        <v>25217.5</v>
      </c>
      <c r="V15" s="135">
        <f t="shared" si="0"/>
        <v>99.102409425486996</v>
      </c>
    </row>
    <row r="16" spans="1:22" s="126" customFormat="1" ht="20.25" customHeight="1">
      <c r="A16" s="327" t="s">
        <v>267</v>
      </c>
      <c r="B16" s="330" t="s">
        <v>268</v>
      </c>
      <c r="C16" s="325" t="s">
        <v>23</v>
      </c>
      <c r="D16" s="334">
        <v>111</v>
      </c>
      <c r="E16" s="325" t="s">
        <v>239</v>
      </c>
      <c r="F16" s="325" t="s">
        <v>269</v>
      </c>
      <c r="G16" s="133">
        <v>611</v>
      </c>
      <c r="H16" s="134">
        <v>15.7</v>
      </c>
      <c r="I16" s="134">
        <v>15.7</v>
      </c>
      <c r="J16" s="134">
        <f t="shared" si="2"/>
        <v>100</v>
      </c>
      <c r="K16" s="134"/>
      <c r="L16" s="134"/>
      <c r="M16" s="134"/>
      <c r="N16" s="134"/>
      <c r="O16" s="134"/>
      <c r="P16" s="135"/>
      <c r="Q16" s="135"/>
      <c r="R16" s="135"/>
      <c r="S16" s="135"/>
      <c r="T16" s="135">
        <f t="shared" si="3"/>
        <v>15.7</v>
      </c>
      <c r="U16" s="135">
        <f t="shared" si="3"/>
        <v>15.7</v>
      </c>
      <c r="V16" s="135">
        <f t="shared" si="0"/>
        <v>100</v>
      </c>
    </row>
    <row r="17" spans="1:22" s="126" customFormat="1" ht="17.25" customHeight="1">
      <c r="A17" s="329"/>
      <c r="B17" s="332"/>
      <c r="C17" s="326"/>
      <c r="D17" s="336"/>
      <c r="E17" s="326"/>
      <c r="F17" s="326"/>
      <c r="G17" s="133">
        <v>612</v>
      </c>
      <c r="H17" s="134">
        <v>430.6</v>
      </c>
      <c r="I17" s="134">
        <v>430.6</v>
      </c>
      <c r="J17" s="134">
        <f t="shared" si="2"/>
        <v>100</v>
      </c>
      <c r="K17" s="134"/>
      <c r="L17" s="134"/>
      <c r="M17" s="134"/>
      <c r="N17" s="134"/>
      <c r="O17" s="134"/>
      <c r="P17" s="135"/>
      <c r="Q17" s="135"/>
      <c r="R17" s="135"/>
      <c r="S17" s="135"/>
      <c r="T17" s="135">
        <f t="shared" si="3"/>
        <v>430.6</v>
      </c>
      <c r="U17" s="149">
        <f t="shared" si="3"/>
        <v>430.6</v>
      </c>
      <c r="V17" s="135">
        <f t="shared" si="0"/>
        <v>100</v>
      </c>
    </row>
    <row r="18" spans="1:22" s="126" customFormat="1" ht="107.25" customHeight="1">
      <c r="A18" s="146" t="s">
        <v>270</v>
      </c>
      <c r="B18" s="148" t="s">
        <v>243</v>
      </c>
      <c r="C18" s="134" t="s">
        <v>23</v>
      </c>
      <c r="D18" s="133">
        <v>111</v>
      </c>
      <c r="E18" s="134" t="s">
        <v>239</v>
      </c>
      <c r="F18" s="134" t="s">
        <v>271</v>
      </c>
      <c r="G18" s="133">
        <v>612</v>
      </c>
      <c r="H18" s="134"/>
      <c r="I18" s="134"/>
      <c r="J18" s="134"/>
      <c r="K18" s="134">
        <v>2.4</v>
      </c>
      <c r="L18" s="134">
        <v>2.4</v>
      </c>
      <c r="M18" s="134">
        <f>L18/K18*100</f>
        <v>100</v>
      </c>
      <c r="N18" s="134"/>
      <c r="O18" s="134"/>
      <c r="P18" s="135"/>
      <c r="Q18" s="135"/>
      <c r="R18" s="135"/>
      <c r="S18" s="135"/>
      <c r="T18" s="135">
        <f t="shared" si="3"/>
        <v>2.4</v>
      </c>
      <c r="U18" s="135">
        <f t="shared" si="3"/>
        <v>2.4</v>
      </c>
      <c r="V18" s="135">
        <f t="shared" si="0"/>
        <v>100</v>
      </c>
    </row>
    <row r="19" spans="1:22" s="126" customFormat="1" ht="95.25" customHeight="1">
      <c r="A19" s="146" t="s">
        <v>272</v>
      </c>
      <c r="B19" s="148" t="s">
        <v>70</v>
      </c>
      <c r="C19" s="134" t="s">
        <v>23</v>
      </c>
      <c r="D19" s="133">
        <v>111</v>
      </c>
      <c r="E19" s="134" t="s">
        <v>239</v>
      </c>
      <c r="F19" s="134" t="s">
        <v>273</v>
      </c>
      <c r="G19" s="133">
        <v>612</v>
      </c>
      <c r="H19" s="134">
        <v>57.9</v>
      </c>
      <c r="I19" s="134">
        <v>57.9</v>
      </c>
      <c r="J19" s="134">
        <f>I19/H19*100</f>
        <v>100</v>
      </c>
      <c r="K19" s="134"/>
      <c r="L19" s="134"/>
      <c r="M19" s="134"/>
      <c r="N19" s="134"/>
      <c r="O19" s="134"/>
      <c r="P19" s="135"/>
      <c r="Q19" s="135"/>
      <c r="R19" s="135"/>
      <c r="S19" s="135"/>
      <c r="T19" s="135">
        <f t="shared" si="3"/>
        <v>57.9</v>
      </c>
      <c r="U19" s="135">
        <f t="shared" si="3"/>
        <v>57.9</v>
      </c>
      <c r="V19" s="135">
        <f t="shared" si="0"/>
        <v>100</v>
      </c>
    </row>
    <row r="20" spans="1:22" s="126" customFormat="1" ht="154.5" customHeight="1">
      <c r="A20" s="146" t="s">
        <v>274</v>
      </c>
      <c r="B20" s="150" t="s">
        <v>71</v>
      </c>
      <c r="C20" s="134" t="s">
        <v>23</v>
      </c>
      <c r="D20" s="133">
        <v>111</v>
      </c>
      <c r="E20" s="134" t="s">
        <v>239</v>
      </c>
      <c r="F20" s="134" t="s">
        <v>275</v>
      </c>
      <c r="G20" s="133">
        <v>612</v>
      </c>
      <c r="H20" s="134"/>
      <c r="I20" s="134"/>
      <c r="J20" s="134"/>
      <c r="K20" s="134">
        <v>183.8</v>
      </c>
      <c r="L20" s="134">
        <v>183.8</v>
      </c>
      <c r="M20" s="134">
        <f>L20/K20*100</f>
        <v>100</v>
      </c>
      <c r="N20" s="134"/>
      <c r="O20" s="134"/>
      <c r="P20" s="135"/>
      <c r="Q20" s="135"/>
      <c r="R20" s="135"/>
      <c r="S20" s="135"/>
      <c r="T20" s="135">
        <f t="shared" si="3"/>
        <v>183.8</v>
      </c>
      <c r="U20" s="135">
        <f t="shared" si="3"/>
        <v>183.8</v>
      </c>
      <c r="V20" s="135">
        <f t="shared" si="0"/>
        <v>100</v>
      </c>
    </row>
    <row r="21" spans="1:22" s="126" customFormat="1" ht="180">
      <c r="A21" s="146" t="s">
        <v>276</v>
      </c>
      <c r="B21" s="148" t="s">
        <v>277</v>
      </c>
      <c r="C21" s="134" t="s">
        <v>23</v>
      </c>
      <c r="D21" s="133">
        <v>111</v>
      </c>
      <c r="E21" s="134" t="s">
        <v>239</v>
      </c>
      <c r="F21" s="134" t="s">
        <v>278</v>
      </c>
      <c r="G21" s="133">
        <v>612</v>
      </c>
      <c r="H21" s="134"/>
      <c r="I21" s="134"/>
      <c r="J21" s="134"/>
      <c r="K21" s="134">
        <v>7001.8</v>
      </c>
      <c r="L21" s="134">
        <v>7001.8</v>
      </c>
      <c r="M21" s="134">
        <f>L21/K21*100</f>
        <v>100</v>
      </c>
      <c r="N21" s="134"/>
      <c r="O21" s="134"/>
      <c r="P21" s="135"/>
      <c r="Q21" s="135"/>
      <c r="R21" s="135"/>
      <c r="S21" s="135"/>
      <c r="T21" s="135">
        <f t="shared" si="3"/>
        <v>7001.8</v>
      </c>
      <c r="U21" s="135">
        <f t="shared" si="3"/>
        <v>7001.8</v>
      </c>
      <c r="V21" s="135">
        <f t="shared" si="0"/>
        <v>100</v>
      </c>
    </row>
    <row r="22" spans="1:22" s="126" customFormat="1" ht="73.5" customHeight="1">
      <c r="A22" s="151" t="s">
        <v>279</v>
      </c>
      <c r="B22" s="148" t="s">
        <v>280</v>
      </c>
      <c r="C22" s="134" t="s">
        <v>23</v>
      </c>
      <c r="D22" s="133">
        <v>111</v>
      </c>
      <c r="E22" s="134" t="s">
        <v>239</v>
      </c>
      <c r="F22" s="134" t="s">
        <v>281</v>
      </c>
      <c r="G22" s="133">
        <v>612</v>
      </c>
      <c r="H22" s="134"/>
      <c r="I22" s="134"/>
      <c r="J22" s="134"/>
      <c r="K22" s="134">
        <v>449</v>
      </c>
      <c r="L22" s="134">
        <v>449</v>
      </c>
      <c r="M22" s="134">
        <f>L22/K22*100</f>
        <v>100</v>
      </c>
      <c r="N22" s="134"/>
      <c r="O22" s="134"/>
      <c r="P22" s="135"/>
      <c r="Q22" s="135"/>
      <c r="R22" s="135"/>
      <c r="S22" s="135"/>
      <c r="T22" s="135">
        <f t="shared" si="3"/>
        <v>449</v>
      </c>
      <c r="U22" s="135">
        <f t="shared" si="3"/>
        <v>449</v>
      </c>
      <c r="V22" s="135">
        <f t="shared" si="0"/>
        <v>100</v>
      </c>
    </row>
    <row r="23" spans="1:22" s="126" customFormat="1" ht="71.25" customHeight="1">
      <c r="A23" s="152" t="s">
        <v>282</v>
      </c>
      <c r="B23" s="153" t="s">
        <v>283</v>
      </c>
      <c r="C23" s="134" t="s">
        <v>23</v>
      </c>
      <c r="D23" s="133">
        <v>111</v>
      </c>
      <c r="E23" s="134" t="s">
        <v>239</v>
      </c>
      <c r="F23" s="134" t="s">
        <v>284</v>
      </c>
      <c r="G23" s="133">
        <v>611</v>
      </c>
      <c r="H23" s="134">
        <v>10</v>
      </c>
      <c r="I23" s="134">
        <v>10</v>
      </c>
      <c r="J23" s="134">
        <f>I23/H23*100</f>
        <v>100</v>
      </c>
      <c r="K23" s="134"/>
      <c r="L23" s="134"/>
      <c r="M23" s="134"/>
      <c r="N23" s="134"/>
      <c r="O23" s="134"/>
      <c r="P23" s="135"/>
      <c r="Q23" s="135"/>
      <c r="R23" s="135"/>
      <c r="S23" s="135"/>
      <c r="T23" s="135">
        <f t="shared" si="3"/>
        <v>10</v>
      </c>
      <c r="U23" s="135">
        <f t="shared" si="3"/>
        <v>10</v>
      </c>
      <c r="V23" s="135">
        <f t="shared" si="0"/>
        <v>100</v>
      </c>
    </row>
    <row r="24" spans="1:22" s="126" customFormat="1" ht="84">
      <c r="A24" s="154" t="s">
        <v>285</v>
      </c>
      <c r="B24" s="155" t="s">
        <v>286</v>
      </c>
      <c r="C24" s="156" t="s">
        <v>23</v>
      </c>
      <c r="D24" s="157">
        <v>111</v>
      </c>
      <c r="E24" s="156" t="s">
        <v>287</v>
      </c>
      <c r="F24" s="158"/>
      <c r="G24" s="159"/>
      <c r="H24" s="156">
        <f>H25+H26+H27+H28+H29+H30</f>
        <v>2011.3</v>
      </c>
      <c r="I24" s="156">
        <f>I25+I26+I27+I28+I29+I30</f>
        <v>1836</v>
      </c>
      <c r="J24" s="156">
        <f>I24/H24*100</f>
        <v>91.284244021279775</v>
      </c>
      <c r="K24" s="156">
        <f>K25+K26+K27+K28+K29+K30</f>
        <v>101.99999999999999</v>
      </c>
      <c r="L24" s="156">
        <f>L25+L26+L27+L28+L29+L30</f>
        <v>100.8</v>
      </c>
      <c r="M24" s="156">
        <f>L24/K24*100</f>
        <v>98.823529411764724</v>
      </c>
      <c r="N24" s="156"/>
      <c r="O24" s="156"/>
      <c r="P24" s="156"/>
      <c r="Q24" s="156"/>
      <c r="R24" s="156"/>
      <c r="S24" s="156"/>
      <c r="T24" s="156">
        <f>T25+T26+T27+T28+T29+T30</f>
        <v>2113.3000000000002</v>
      </c>
      <c r="U24" s="156">
        <f>U25+U26+U27+U28+U29+U30</f>
        <v>1936.8</v>
      </c>
      <c r="V24" s="160">
        <f>U24/T24*100</f>
        <v>91.648133251313098</v>
      </c>
    </row>
    <row r="25" spans="1:22" s="126" customFormat="1" ht="112.5" customHeight="1">
      <c r="A25" s="146" t="s">
        <v>288</v>
      </c>
      <c r="B25" s="148" t="s">
        <v>72</v>
      </c>
      <c r="C25" s="161" t="s">
        <v>23</v>
      </c>
      <c r="D25" s="162">
        <v>111</v>
      </c>
      <c r="E25" s="161" t="s">
        <v>287</v>
      </c>
      <c r="F25" s="134" t="s">
        <v>289</v>
      </c>
      <c r="G25" s="133" t="s">
        <v>290</v>
      </c>
      <c r="H25" s="134">
        <v>1984.3</v>
      </c>
      <c r="I25" s="134">
        <v>1809</v>
      </c>
      <c r="J25" s="134">
        <f>I25/H25*100</f>
        <v>91.165650355289017</v>
      </c>
      <c r="K25" s="134"/>
      <c r="L25" s="134"/>
      <c r="M25" s="134"/>
      <c r="N25" s="134"/>
      <c r="O25" s="134"/>
      <c r="P25" s="135"/>
      <c r="Q25" s="135"/>
      <c r="R25" s="135"/>
      <c r="S25" s="135"/>
      <c r="T25" s="135">
        <f t="shared" ref="T25:U30" si="4">H25+K25+N25+Q25</f>
        <v>1984.3</v>
      </c>
      <c r="U25" s="135">
        <f t="shared" si="4"/>
        <v>1809</v>
      </c>
      <c r="V25" s="163">
        <f t="shared" ref="V25:V30" si="5">U25/T25*100</f>
        <v>91.165650355289017</v>
      </c>
    </row>
    <row r="26" spans="1:22" s="126" customFormat="1" ht="94.5" customHeight="1">
      <c r="A26" s="146" t="s">
        <v>291</v>
      </c>
      <c r="B26" s="148" t="s">
        <v>73</v>
      </c>
      <c r="C26" s="161" t="s">
        <v>23</v>
      </c>
      <c r="D26" s="162">
        <v>111</v>
      </c>
      <c r="E26" s="161" t="s">
        <v>287</v>
      </c>
      <c r="F26" s="134" t="s">
        <v>292</v>
      </c>
      <c r="G26" s="133" t="s">
        <v>74</v>
      </c>
      <c r="H26" s="134"/>
      <c r="I26" s="134"/>
      <c r="J26" s="134"/>
      <c r="K26" s="134">
        <v>3</v>
      </c>
      <c r="L26" s="134">
        <v>1.9</v>
      </c>
      <c r="M26" s="134">
        <f>L26/K26*100</f>
        <v>63.333333333333329</v>
      </c>
      <c r="N26" s="134"/>
      <c r="O26" s="134"/>
      <c r="P26" s="135"/>
      <c r="Q26" s="135"/>
      <c r="R26" s="135"/>
      <c r="S26" s="135"/>
      <c r="T26" s="135">
        <f t="shared" si="4"/>
        <v>3</v>
      </c>
      <c r="U26" s="135">
        <f t="shared" si="4"/>
        <v>1.9</v>
      </c>
      <c r="V26" s="163">
        <f t="shared" si="5"/>
        <v>63.333333333333329</v>
      </c>
    </row>
    <row r="27" spans="1:22" s="126" customFormat="1" ht="97.5" customHeight="1">
      <c r="A27" s="146" t="s">
        <v>293</v>
      </c>
      <c r="B27" s="148" t="s">
        <v>73</v>
      </c>
      <c r="C27" s="161" t="s">
        <v>23</v>
      </c>
      <c r="D27" s="162">
        <v>111</v>
      </c>
      <c r="E27" s="161" t="s">
        <v>287</v>
      </c>
      <c r="F27" s="134" t="s">
        <v>294</v>
      </c>
      <c r="G27" s="133" t="s">
        <v>74</v>
      </c>
      <c r="H27" s="134">
        <v>27</v>
      </c>
      <c r="I27" s="134">
        <v>27</v>
      </c>
      <c r="J27" s="134">
        <v>100</v>
      </c>
      <c r="K27" s="134"/>
      <c r="L27" s="134"/>
      <c r="M27" s="134"/>
      <c r="N27" s="134"/>
      <c r="O27" s="134"/>
      <c r="P27" s="135"/>
      <c r="Q27" s="135"/>
      <c r="R27" s="135"/>
      <c r="S27" s="135"/>
      <c r="T27" s="135">
        <f t="shared" si="4"/>
        <v>27</v>
      </c>
      <c r="U27" s="135">
        <f t="shared" si="4"/>
        <v>27</v>
      </c>
      <c r="V27" s="163">
        <f t="shared" si="5"/>
        <v>100</v>
      </c>
    </row>
    <row r="28" spans="1:22" s="126" customFormat="1" ht="29.25" customHeight="1">
      <c r="A28" s="327" t="s">
        <v>295</v>
      </c>
      <c r="B28" s="330" t="s">
        <v>296</v>
      </c>
      <c r="C28" s="325" t="s">
        <v>23</v>
      </c>
      <c r="D28" s="339">
        <v>111</v>
      </c>
      <c r="E28" s="337" t="s">
        <v>287</v>
      </c>
      <c r="F28" s="325" t="s">
        <v>297</v>
      </c>
      <c r="G28" s="133">
        <v>111</v>
      </c>
      <c r="H28" s="134"/>
      <c r="I28" s="134"/>
      <c r="J28" s="134"/>
      <c r="K28" s="134">
        <v>61.6</v>
      </c>
      <c r="L28" s="134">
        <v>61.5</v>
      </c>
      <c r="M28" s="134">
        <f>L28/K28*100</f>
        <v>99.837662337662337</v>
      </c>
      <c r="N28" s="134"/>
      <c r="O28" s="134"/>
      <c r="P28" s="135"/>
      <c r="Q28" s="135"/>
      <c r="R28" s="135"/>
      <c r="S28" s="135"/>
      <c r="T28" s="135">
        <f t="shared" si="4"/>
        <v>61.6</v>
      </c>
      <c r="U28" s="135">
        <f t="shared" si="4"/>
        <v>61.5</v>
      </c>
      <c r="V28" s="163">
        <f t="shared" si="5"/>
        <v>99.837662337662337</v>
      </c>
    </row>
    <row r="29" spans="1:22" s="126" customFormat="1" ht="27.75" customHeight="1">
      <c r="A29" s="328"/>
      <c r="B29" s="331"/>
      <c r="C29" s="333"/>
      <c r="D29" s="340"/>
      <c r="E29" s="342"/>
      <c r="F29" s="333"/>
      <c r="G29" s="133">
        <v>119</v>
      </c>
      <c r="H29" s="134"/>
      <c r="I29" s="134"/>
      <c r="J29" s="134"/>
      <c r="K29" s="134">
        <v>18.600000000000001</v>
      </c>
      <c r="L29" s="134">
        <v>18.600000000000001</v>
      </c>
      <c r="M29" s="134">
        <f>L29/K29*100</f>
        <v>100</v>
      </c>
      <c r="N29" s="134"/>
      <c r="O29" s="134"/>
      <c r="P29" s="135"/>
      <c r="Q29" s="135"/>
      <c r="R29" s="135"/>
      <c r="S29" s="135"/>
      <c r="T29" s="135">
        <f t="shared" si="4"/>
        <v>18.600000000000001</v>
      </c>
      <c r="U29" s="135">
        <f t="shared" si="4"/>
        <v>18.600000000000001</v>
      </c>
      <c r="V29" s="163">
        <f t="shared" si="5"/>
        <v>100</v>
      </c>
    </row>
    <row r="30" spans="1:22" s="126" customFormat="1" ht="29.25" customHeight="1">
      <c r="A30" s="329"/>
      <c r="B30" s="332"/>
      <c r="C30" s="326"/>
      <c r="D30" s="341"/>
      <c r="E30" s="338"/>
      <c r="F30" s="326"/>
      <c r="G30" s="133">
        <v>244</v>
      </c>
      <c r="H30" s="134"/>
      <c r="I30" s="134"/>
      <c r="J30" s="134"/>
      <c r="K30" s="134">
        <v>18.8</v>
      </c>
      <c r="L30" s="134">
        <v>18.8</v>
      </c>
      <c r="M30" s="134">
        <f>L30/K30*100</f>
        <v>100</v>
      </c>
      <c r="N30" s="134"/>
      <c r="O30" s="134"/>
      <c r="P30" s="135"/>
      <c r="Q30" s="135"/>
      <c r="R30" s="135"/>
      <c r="S30" s="135"/>
      <c r="T30" s="135">
        <f t="shared" si="4"/>
        <v>18.8</v>
      </c>
      <c r="U30" s="135">
        <f t="shared" si="4"/>
        <v>18.8</v>
      </c>
      <c r="V30" s="163">
        <f t="shared" si="5"/>
        <v>100</v>
      </c>
    </row>
    <row r="31" spans="1:22" s="126" customFormat="1" ht="115.5">
      <c r="A31" s="146" t="s">
        <v>298</v>
      </c>
      <c r="B31" s="160" t="s">
        <v>299</v>
      </c>
      <c r="C31" s="158" t="s">
        <v>23</v>
      </c>
      <c r="D31" s="159">
        <v>111</v>
      </c>
      <c r="E31" s="158"/>
      <c r="F31" s="158"/>
      <c r="G31" s="159"/>
      <c r="H31" s="156">
        <f>H32+H33+H34+H35+H36+H37+H38+H39+H40+H41+H42+H43+H44+H45+H46+H47+H48+H49+H50+H51+H52+H53+H54+H55+H56+H57+H58</f>
        <v>39773.699999999997</v>
      </c>
      <c r="I31" s="156">
        <f>I32+I33+I34+I35+I36+I37+I38+I39+I40+I41+I42+I43+I44+I45+I46+I47+I48+I49+I50+I51+I52+I53+I54+I55+I56+I57+I58</f>
        <v>38983.9</v>
      </c>
      <c r="J31" s="156">
        <f>I31/H31*100</f>
        <v>98.014265708244409</v>
      </c>
      <c r="K31" s="156">
        <f>K32+K33+K34+K35+K36+K37+K38+K39+K40+K41+K42+K43+K44+K45+K46+K47+K48+K49+K50+K51+K52+K53+K54+K55+K56+K57+K58</f>
        <v>9089.8000000000011</v>
      </c>
      <c r="L31" s="156">
        <f>L32+L33+L34+L35+L36+L37+L38+L39+L40+L41+L42+L43+L44+L45+L46+L47+L48+L49+L50+L51+L52+L53+L54+L55+L56+L57+L58</f>
        <v>8784.3000000000011</v>
      </c>
      <c r="M31" s="156">
        <f>L31/K31*100</f>
        <v>96.639089968976208</v>
      </c>
      <c r="N31" s="156"/>
      <c r="O31" s="156"/>
      <c r="P31" s="156"/>
      <c r="Q31" s="156"/>
      <c r="R31" s="156"/>
      <c r="S31" s="156"/>
      <c r="T31" s="156">
        <f>T32+T33+T34+T35+T36+T37+T38+T39+T40+T41+T42+T43+T44+T45+T46+T47+T48+T49+T50+T51+T52+T53+T54+T55+T56+T57+T58</f>
        <v>48863.499999999985</v>
      </c>
      <c r="U31" s="156">
        <f>U32+U33+U34+U35+U36+U37+U38+U39+U40+U41+U42+U43+U44+U45+U46+U47+U48+U49+U50+U51+U52+U53+U54+U55+U56+U57+U58</f>
        <v>47768.19999999999</v>
      </c>
      <c r="V31" s="156">
        <f>U31/T31*100</f>
        <v>97.758449558463894</v>
      </c>
    </row>
    <row r="32" spans="1:22" s="126" customFormat="1" ht="30.75" customHeight="1">
      <c r="A32" s="327" t="s">
        <v>300</v>
      </c>
      <c r="B32" s="330" t="s">
        <v>75</v>
      </c>
      <c r="C32" s="337" t="s">
        <v>23</v>
      </c>
      <c r="D32" s="334">
        <v>111</v>
      </c>
      <c r="E32" s="325" t="s">
        <v>301</v>
      </c>
      <c r="F32" s="325" t="s">
        <v>302</v>
      </c>
      <c r="G32" s="133">
        <v>611</v>
      </c>
      <c r="H32" s="134">
        <v>8298.5</v>
      </c>
      <c r="I32" s="134">
        <v>8298.5</v>
      </c>
      <c r="J32" s="134">
        <f>I32/H32*100</f>
        <v>100</v>
      </c>
      <c r="K32" s="134"/>
      <c r="L32" s="134"/>
      <c r="M32" s="134"/>
      <c r="N32" s="134"/>
      <c r="O32" s="134"/>
      <c r="P32" s="135"/>
      <c r="Q32" s="135"/>
      <c r="R32" s="135"/>
      <c r="S32" s="135"/>
      <c r="T32" s="163">
        <f>H32+K32+N32+Q32</f>
        <v>8298.5</v>
      </c>
      <c r="U32" s="135">
        <f>I32+L32+O32+R32</f>
        <v>8298.5</v>
      </c>
      <c r="V32" s="135">
        <f>U32/T32*100</f>
        <v>100</v>
      </c>
    </row>
    <row r="33" spans="1:22" s="126" customFormat="1" ht="28.5" customHeight="1">
      <c r="A33" s="329"/>
      <c r="B33" s="332"/>
      <c r="C33" s="338"/>
      <c r="D33" s="336"/>
      <c r="E33" s="326"/>
      <c r="F33" s="326"/>
      <c r="G33" s="133">
        <v>612</v>
      </c>
      <c r="H33" s="134">
        <v>90</v>
      </c>
      <c r="I33" s="134">
        <v>90</v>
      </c>
      <c r="J33" s="134">
        <f>I33/H33*100</f>
        <v>100</v>
      </c>
      <c r="K33" s="134"/>
      <c r="L33" s="134"/>
      <c r="M33" s="134"/>
      <c r="N33" s="134"/>
      <c r="O33" s="134"/>
      <c r="P33" s="135"/>
      <c r="Q33" s="135"/>
      <c r="R33" s="135"/>
      <c r="S33" s="135"/>
      <c r="T33" s="163">
        <f t="shared" ref="T33:U58" si="6">H33+K33+N33+Q33</f>
        <v>90</v>
      </c>
      <c r="U33" s="135">
        <f t="shared" si="6"/>
        <v>90</v>
      </c>
      <c r="V33" s="135">
        <f t="shared" ref="V33:V58" si="7">U33/T33*100</f>
        <v>100</v>
      </c>
    </row>
    <row r="34" spans="1:22" s="126" customFormat="1" ht="27.75" customHeight="1">
      <c r="A34" s="327" t="s">
        <v>303</v>
      </c>
      <c r="B34" s="325" t="s">
        <v>76</v>
      </c>
      <c r="C34" s="325" t="s">
        <v>23</v>
      </c>
      <c r="D34" s="334">
        <v>111</v>
      </c>
      <c r="E34" s="325" t="s">
        <v>239</v>
      </c>
      <c r="F34" s="325" t="s">
        <v>304</v>
      </c>
      <c r="G34" s="133">
        <v>111</v>
      </c>
      <c r="H34" s="134">
        <v>82.3</v>
      </c>
      <c r="I34" s="134">
        <v>82.3</v>
      </c>
      <c r="J34" s="134">
        <f t="shared" ref="J34:J44" si="8">I34/H34*100</f>
        <v>100</v>
      </c>
      <c r="K34" s="134"/>
      <c r="L34" s="134"/>
      <c r="M34" s="134"/>
      <c r="N34" s="134"/>
      <c r="O34" s="134"/>
      <c r="P34" s="135"/>
      <c r="Q34" s="135"/>
      <c r="R34" s="135"/>
      <c r="S34" s="135"/>
      <c r="T34" s="163">
        <f t="shared" si="6"/>
        <v>82.3</v>
      </c>
      <c r="U34" s="135">
        <f t="shared" si="6"/>
        <v>82.3</v>
      </c>
      <c r="V34" s="135">
        <f t="shared" si="7"/>
        <v>100</v>
      </c>
    </row>
    <row r="35" spans="1:22" s="126" customFormat="1" ht="12">
      <c r="A35" s="328"/>
      <c r="B35" s="333"/>
      <c r="C35" s="333"/>
      <c r="D35" s="335"/>
      <c r="E35" s="333"/>
      <c r="F35" s="333"/>
      <c r="G35" s="133">
        <v>119</v>
      </c>
      <c r="H35" s="134">
        <v>59.4</v>
      </c>
      <c r="I35" s="134">
        <v>59.4</v>
      </c>
      <c r="J35" s="134">
        <f t="shared" si="8"/>
        <v>100</v>
      </c>
      <c r="K35" s="134"/>
      <c r="L35" s="134"/>
      <c r="M35" s="134"/>
      <c r="N35" s="134"/>
      <c r="O35" s="134"/>
      <c r="P35" s="135"/>
      <c r="Q35" s="135"/>
      <c r="R35" s="135"/>
      <c r="S35" s="135"/>
      <c r="T35" s="163">
        <f t="shared" si="6"/>
        <v>59.4</v>
      </c>
      <c r="U35" s="135">
        <f t="shared" si="6"/>
        <v>59.4</v>
      </c>
      <c r="V35" s="135">
        <f t="shared" si="7"/>
        <v>100</v>
      </c>
    </row>
    <row r="36" spans="1:22" s="126" customFormat="1" ht="12">
      <c r="A36" s="328"/>
      <c r="B36" s="333"/>
      <c r="C36" s="333"/>
      <c r="D36" s="335"/>
      <c r="E36" s="333"/>
      <c r="F36" s="333"/>
      <c r="G36" s="133">
        <v>244</v>
      </c>
      <c r="H36" s="134">
        <v>2.4</v>
      </c>
      <c r="I36" s="134">
        <v>2.4</v>
      </c>
      <c r="J36" s="134">
        <f t="shared" si="8"/>
        <v>100</v>
      </c>
      <c r="K36" s="134"/>
      <c r="L36" s="134"/>
      <c r="M36" s="134"/>
      <c r="N36" s="134"/>
      <c r="O36" s="134"/>
      <c r="P36" s="135"/>
      <c r="Q36" s="135"/>
      <c r="R36" s="135"/>
      <c r="S36" s="135"/>
      <c r="T36" s="163">
        <f t="shared" si="6"/>
        <v>2.4</v>
      </c>
      <c r="U36" s="135">
        <f t="shared" si="6"/>
        <v>2.4</v>
      </c>
      <c r="V36" s="135">
        <f t="shared" si="7"/>
        <v>100</v>
      </c>
    </row>
    <row r="37" spans="1:22" s="126" customFormat="1" ht="12">
      <c r="A37" s="329"/>
      <c r="B37" s="326"/>
      <c r="C37" s="326"/>
      <c r="D37" s="336"/>
      <c r="E37" s="326"/>
      <c r="F37" s="326"/>
      <c r="G37" s="133">
        <v>853</v>
      </c>
      <c r="H37" s="134">
        <v>0.1</v>
      </c>
      <c r="I37" s="134">
        <v>0.1</v>
      </c>
      <c r="J37" s="134">
        <f t="shared" si="8"/>
        <v>100</v>
      </c>
      <c r="K37" s="134"/>
      <c r="L37" s="134"/>
      <c r="M37" s="134"/>
      <c r="N37" s="134"/>
      <c r="O37" s="134"/>
      <c r="P37" s="135"/>
      <c r="Q37" s="135"/>
      <c r="R37" s="135"/>
      <c r="S37" s="135"/>
      <c r="T37" s="163">
        <f t="shared" si="6"/>
        <v>0.1</v>
      </c>
      <c r="U37" s="135">
        <f t="shared" si="6"/>
        <v>0.1</v>
      </c>
      <c r="V37" s="135">
        <f t="shared" si="7"/>
        <v>100</v>
      </c>
    </row>
    <row r="38" spans="1:22" s="126" customFormat="1" ht="146.25">
      <c r="A38" s="146" t="s">
        <v>305</v>
      </c>
      <c r="B38" s="135" t="s">
        <v>306</v>
      </c>
      <c r="C38" s="134" t="s">
        <v>23</v>
      </c>
      <c r="D38" s="133">
        <v>111</v>
      </c>
      <c r="E38" s="134" t="s">
        <v>239</v>
      </c>
      <c r="F38" s="134" t="s">
        <v>307</v>
      </c>
      <c r="G38" s="133">
        <v>244</v>
      </c>
      <c r="H38" s="134">
        <v>5</v>
      </c>
      <c r="I38" s="134">
        <v>5</v>
      </c>
      <c r="J38" s="134">
        <f t="shared" si="8"/>
        <v>100</v>
      </c>
      <c r="K38" s="134"/>
      <c r="L38" s="134"/>
      <c r="M38" s="134"/>
      <c r="N38" s="134"/>
      <c r="O38" s="134"/>
      <c r="P38" s="135"/>
      <c r="Q38" s="135"/>
      <c r="R38" s="135"/>
      <c r="S38" s="135"/>
      <c r="T38" s="163">
        <f t="shared" si="6"/>
        <v>5</v>
      </c>
      <c r="U38" s="135">
        <f t="shared" si="6"/>
        <v>5</v>
      </c>
      <c r="V38" s="135">
        <f t="shared" si="7"/>
        <v>100</v>
      </c>
    </row>
    <row r="39" spans="1:22" s="126" customFormat="1" ht="12.75" customHeight="1">
      <c r="A39" s="327" t="s">
        <v>308</v>
      </c>
      <c r="B39" s="325" t="s">
        <v>309</v>
      </c>
      <c r="C39" s="325" t="s">
        <v>23</v>
      </c>
      <c r="D39" s="334">
        <v>111</v>
      </c>
      <c r="E39" s="325" t="s">
        <v>310</v>
      </c>
      <c r="F39" s="325" t="s">
        <v>311</v>
      </c>
      <c r="G39" s="133">
        <v>111</v>
      </c>
      <c r="H39" s="134">
        <v>2527.1999999999998</v>
      </c>
      <c r="I39" s="134">
        <v>2527.1999999999998</v>
      </c>
      <c r="J39" s="134">
        <f t="shared" si="8"/>
        <v>100</v>
      </c>
      <c r="K39" s="134"/>
      <c r="L39" s="134"/>
      <c r="M39" s="134"/>
      <c r="N39" s="134"/>
      <c r="O39" s="134"/>
      <c r="P39" s="135"/>
      <c r="Q39" s="135"/>
      <c r="R39" s="135"/>
      <c r="S39" s="135"/>
      <c r="T39" s="163">
        <f t="shared" si="6"/>
        <v>2527.1999999999998</v>
      </c>
      <c r="U39" s="135">
        <f t="shared" si="6"/>
        <v>2527.1999999999998</v>
      </c>
      <c r="V39" s="135">
        <f t="shared" si="7"/>
        <v>100</v>
      </c>
    </row>
    <row r="40" spans="1:22" s="126" customFormat="1" ht="12">
      <c r="A40" s="328"/>
      <c r="B40" s="333"/>
      <c r="C40" s="333"/>
      <c r="D40" s="335"/>
      <c r="E40" s="333"/>
      <c r="F40" s="333"/>
      <c r="G40" s="133">
        <v>119</v>
      </c>
      <c r="H40" s="134">
        <v>749.4</v>
      </c>
      <c r="I40" s="134">
        <v>749.4</v>
      </c>
      <c r="J40" s="134">
        <f t="shared" si="8"/>
        <v>100</v>
      </c>
      <c r="K40" s="134"/>
      <c r="L40" s="134"/>
      <c r="M40" s="134"/>
      <c r="N40" s="134"/>
      <c r="O40" s="134"/>
      <c r="P40" s="135"/>
      <c r="Q40" s="135"/>
      <c r="R40" s="135"/>
      <c r="S40" s="135"/>
      <c r="T40" s="163">
        <f t="shared" si="6"/>
        <v>749.4</v>
      </c>
      <c r="U40" s="135">
        <f t="shared" si="6"/>
        <v>749.4</v>
      </c>
      <c r="V40" s="135">
        <f t="shared" si="7"/>
        <v>100</v>
      </c>
    </row>
    <row r="41" spans="1:22" s="126" customFormat="1" ht="12">
      <c r="A41" s="328"/>
      <c r="B41" s="333"/>
      <c r="C41" s="333"/>
      <c r="D41" s="335"/>
      <c r="E41" s="333"/>
      <c r="F41" s="333"/>
      <c r="G41" s="133">
        <v>244</v>
      </c>
      <c r="H41" s="134">
        <v>789.5</v>
      </c>
      <c r="I41" s="134">
        <v>789.5</v>
      </c>
      <c r="J41" s="134">
        <f t="shared" si="8"/>
        <v>100</v>
      </c>
      <c r="K41" s="134"/>
      <c r="L41" s="134"/>
      <c r="M41" s="134"/>
      <c r="N41" s="134"/>
      <c r="O41" s="134"/>
      <c r="P41" s="135"/>
      <c r="Q41" s="135"/>
      <c r="R41" s="135"/>
      <c r="S41" s="135"/>
      <c r="T41" s="163">
        <f t="shared" si="6"/>
        <v>789.5</v>
      </c>
      <c r="U41" s="135">
        <f t="shared" si="6"/>
        <v>789.5</v>
      </c>
      <c r="V41" s="135">
        <f t="shared" si="7"/>
        <v>100</v>
      </c>
    </row>
    <row r="42" spans="1:22" s="126" customFormat="1" ht="12">
      <c r="A42" s="328"/>
      <c r="B42" s="333"/>
      <c r="C42" s="333"/>
      <c r="D42" s="335"/>
      <c r="E42" s="333"/>
      <c r="F42" s="333"/>
      <c r="G42" s="133">
        <v>611</v>
      </c>
      <c r="H42" s="134">
        <v>13932.6</v>
      </c>
      <c r="I42" s="134">
        <v>13142.8</v>
      </c>
      <c r="J42" s="134">
        <f t="shared" si="8"/>
        <v>94.331280593715448</v>
      </c>
      <c r="K42" s="134"/>
      <c r="L42" s="134"/>
      <c r="M42" s="134"/>
      <c r="N42" s="134"/>
      <c r="O42" s="134"/>
      <c r="P42" s="135"/>
      <c r="Q42" s="135"/>
      <c r="R42" s="135"/>
      <c r="S42" s="135"/>
      <c r="T42" s="163">
        <f t="shared" si="6"/>
        <v>13932.6</v>
      </c>
      <c r="U42" s="135">
        <f t="shared" si="6"/>
        <v>13142.8</v>
      </c>
      <c r="V42" s="135">
        <f t="shared" si="7"/>
        <v>94.331280593715448</v>
      </c>
    </row>
    <row r="43" spans="1:22" s="126" customFormat="1" ht="12">
      <c r="A43" s="329"/>
      <c r="B43" s="326"/>
      <c r="C43" s="326"/>
      <c r="D43" s="336"/>
      <c r="E43" s="326"/>
      <c r="F43" s="326"/>
      <c r="G43" s="133">
        <v>853</v>
      </c>
      <c r="H43" s="134">
        <v>0.8</v>
      </c>
      <c r="I43" s="134">
        <v>0.8</v>
      </c>
      <c r="J43" s="134">
        <f t="shared" si="8"/>
        <v>100</v>
      </c>
      <c r="K43" s="134"/>
      <c r="L43" s="134"/>
      <c r="M43" s="134"/>
      <c r="N43" s="134"/>
      <c r="O43" s="134"/>
      <c r="P43" s="135"/>
      <c r="Q43" s="135"/>
      <c r="R43" s="135"/>
      <c r="S43" s="135"/>
      <c r="T43" s="163">
        <f t="shared" si="6"/>
        <v>0.8</v>
      </c>
      <c r="U43" s="135">
        <f t="shared" si="6"/>
        <v>0.8</v>
      </c>
      <c r="V43" s="135">
        <f t="shared" si="7"/>
        <v>100</v>
      </c>
    </row>
    <row r="44" spans="1:22" s="126" customFormat="1" ht="337.5">
      <c r="A44" s="151" t="s">
        <v>312</v>
      </c>
      <c r="B44" s="148" t="s">
        <v>313</v>
      </c>
      <c r="C44" s="134" t="s">
        <v>23</v>
      </c>
      <c r="D44" s="133">
        <v>111</v>
      </c>
      <c r="E44" s="134" t="s">
        <v>301</v>
      </c>
      <c r="F44" s="134" t="s">
        <v>314</v>
      </c>
      <c r="G44" s="133">
        <v>612</v>
      </c>
      <c r="H44" s="134">
        <v>400</v>
      </c>
      <c r="I44" s="134">
        <v>400</v>
      </c>
      <c r="J44" s="134">
        <f t="shared" si="8"/>
        <v>100</v>
      </c>
      <c r="K44" s="134"/>
      <c r="L44" s="134"/>
      <c r="M44" s="134"/>
      <c r="N44" s="134"/>
      <c r="O44" s="134"/>
      <c r="P44" s="135"/>
      <c r="Q44" s="135"/>
      <c r="R44" s="135"/>
      <c r="S44" s="135"/>
      <c r="T44" s="163">
        <f t="shared" si="6"/>
        <v>400</v>
      </c>
      <c r="U44" s="135">
        <f t="shared" si="6"/>
        <v>400</v>
      </c>
      <c r="V44" s="135">
        <f t="shared" si="7"/>
        <v>100</v>
      </c>
    </row>
    <row r="45" spans="1:22" s="126" customFormat="1" ht="281.25">
      <c r="A45" s="151" t="s">
        <v>315</v>
      </c>
      <c r="B45" s="148" t="s">
        <v>316</v>
      </c>
      <c r="C45" s="134" t="s">
        <v>23</v>
      </c>
      <c r="D45" s="133">
        <v>111</v>
      </c>
      <c r="E45" s="134" t="s">
        <v>301</v>
      </c>
      <c r="F45" s="134" t="s">
        <v>317</v>
      </c>
      <c r="G45" s="133">
        <v>612</v>
      </c>
      <c r="H45" s="134"/>
      <c r="I45" s="134"/>
      <c r="J45" s="134"/>
      <c r="K45" s="134">
        <v>25.5</v>
      </c>
      <c r="L45" s="134">
        <v>25.5</v>
      </c>
      <c r="M45" s="134">
        <f>L45/K45*100</f>
        <v>100</v>
      </c>
      <c r="N45" s="134"/>
      <c r="O45" s="134"/>
      <c r="P45" s="135"/>
      <c r="Q45" s="135"/>
      <c r="R45" s="135"/>
      <c r="S45" s="135"/>
      <c r="T45" s="163">
        <f t="shared" si="6"/>
        <v>25.5</v>
      </c>
      <c r="U45" s="135">
        <f t="shared" si="6"/>
        <v>25.5</v>
      </c>
      <c r="V45" s="135">
        <f t="shared" si="7"/>
        <v>100</v>
      </c>
    </row>
    <row r="46" spans="1:22" s="126" customFormat="1" ht="34.5" customHeight="1">
      <c r="A46" s="327" t="s">
        <v>318</v>
      </c>
      <c r="B46" s="330" t="s">
        <v>319</v>
      </c>
      <c r="C46" s="325" t="s">
        <v>23</v>
      </c>
      <c r="D46" s="334">
        <v>111</v>
      </c>
      <c r="E46" s="325" t="s">
        <v>310</v>
      </c>
      <c r="F46" s="325" t="s">
        <v>317</v>
      </c>
      <c r="G46" s="133">
        <v>111</v>
      </c>
      <c r="H46" s="134"/>
      <c r="I46" s="134"/>
      <c r="J46" s="134"/>
      <c r="K46" s="134">
        <v>117.8</v>
      </c>
      <c r="L46" s="134">
        <v>117.8</v>
      </c>
      <c r="M46" s="134">
        <f>L46/K46*100</f>
        <v>100</v>
      </c>
      <c r="N46" s="134"/>
      <c r="O46" s="134"/>
      <c r="P46" s="135"/>
      <c r="Q46" s="135"/>
      <c r="R46" s="135"/>
      <c r="S46" s="135"/>
      <c r="T46" s="163">
        <f t="shared" si="6"/>
        <v>117.8</v>
      </c>
      <c r="U46" s="135">
        <f t="shared" si="6"/>
        <v>117.8</v>
      </c>
      <c r="V46" s="135">
        <f t="shared" si="7"/>
        <v>100</v>
      </c>
    </row>
    <row r="47" spans="1:22" s="126" customFormat="1" ht="32.25" customHeight="1">
      <c r="A47" s="328"/>
      <c r="B47" s="331"/>
      <c r="C47" s="333"/>
      <c r="D47" s="335"/>
      <c r="E47" s="333"/>
      <c r="F47" s="333"/>
      <c r="G47" s="133">
        <v>119</v>
      </c>
      <c r="H47" s="134"/>
      <c r="I47" s="134"/>
      <c r="J47" s="134"/>
      <c r="K47" s="134">
        <v>23.6</v>
      </c>
      <c r="L47" s="134">
        <v>23.6</v>
      </c>
      <c r="M47" s="134">
        <f>L47/K47*100</f>
        <v>100</v>
      </c>
      <c r="N47" s="134"/>
      <c r="O47" s="134"/>
      <c r="P47" s="135"/>
      <c r="Q47" s="135"/>
      <c r="R47" s="135"/>
      <c r="S47" s="135"/>
      <c r="T47" s="163">
        <f t="shared" si="6"/>
        <v>23.6</v>
      </c>
      <c r="U47" s="135">
        <f t="shared" si="6"/>
        <v>23.6</v>
      </c>
      <c r="V47" s="135">
        <f t="shared" si="7"/>
        <v>100</v>
      </c>
    </row>
    <row r="48" spans="1:22" s="126" customFormat="1" ht="29.25" customHeight="1">
      <c r="A48" s="329"/>
      <c r="B48" s="332"/>
      <c r="C48" s="326"/>
      <c r="D48" s="336"/>
      <c r="E48" s="326"/>
      <c r="F48" s="326"/>
      <c r="G48" s="133">
        <v>612</v>
      </c>
      <c r="H48" s="134"/>
      <c r="I48" s="134"/>
      <c r="J48" s="134"/>
      <c r="K48" s="134">
        <v>8268</v>
      </c>
      <c r="L48" s="134">
        <v>7962.5</v>
      </c>
      <c r="M48" s="134">
        <f>L48/K48*100</f>
        <v>96.30503144654088</v>
      </c>
      <c r="N48" s="134"/>
      <c r="O48" s="134"/>
      <c r="P48" s="135"/>
      <c r="Q48" s="135"/>
      <c r="R48" s="135"/>
      <c r="S48" s="135"/>
      <c r="T48" s="163">
        <f t="shared" si="6"/>
        <v>8268</v>
      </c>
      <c r="U48" s="135">
        <f t="shared" si="6"/>
        <v>7962.5</v>
      </c>
      <c r="V48" s="135">
        <f t="shared" si="7"/>
        <v>96.30503144654088</v>
      </c>
    </row>
    <row r="49" spans="1:22" s="126" customFormat="1" ht="104.25" customHeight="1">
      <c r="A49" s="151" t="s">
        <v>320</v>
      </c>
      <c r="B49" s="148" t="s">
        <v>321</v>
      </c>
      <c r="C49" s="134" t="s">
        <v>23</v>
      </c>
      <c r="D49" s="133">
        <v>111</v>
      </c>
      <c r="E49" s="134" t="s">
        <v>301</v>
      </c>
      <c r="F49" s="134" t="s">
        <v>322</v>
      </c>
      <c r="G49" s="133">
        <v>612</v>
      </c>
      <c r="H49" s="134">
        <v>479.7</v>
      </c>
      <c r="I49" s="134">
        <v>479.7</v>
      </c>
      <c r="J49" s="134">
        <f>I49/H49*100</f>
        <v>100</v>
      </c>
      <c r="K49" s="134"/>
      <c r="L49" s="134"/>
      <c r="M49" s="134"/>
      <c r="N49" s="134"/>
      <c r="O49" s="134"/>
      <c r="P49" s="135"/>
      <c r="Q49" s="135"/>
      <c r="R49" s="135"/>
      <c r="S49" s="135"/>
      <c r="T49" s="163">
        <f t="shared" si="6"/>
        <v>479.7</v>
      </c>
      <c r="U49" s="135">
        <f t="shared" si="6"/>
        <v>479.7</v>
      </c>
      <c r="V49" s="135">
        <f t="shared" si="7"/>
        <v>100</v>
      </c>
    </row>
    <row r="50" spans="1:22" s="126" customFormat="1" ht="34.5" customHeight="1">
      <c r="A50" s="327" t="s">
        <v>323</v>
      </c>
      <c r="B50" s="330" t="s">
        <v>324</v>
      </c>
      <c r="C50" s="325" t="s">
        <v>23</v>
      </c>
      <c r="D50" s="334">
        <v>111</v>
      </c>
      <c r="E50" s="325" t="s">
        <v>310</v>
      </c>
      <c r="F50" s="325" t="s">
        <v>322</v>
      </c>
      <c r="G50" s="133">
        <v>111</v>
      </c>
      <c r="H50" s="134">
        <v>2113.9</v>
      </c>
      <c r="I50" s="134">
        <v>2113.9</v>
      </c>
      <c r="J50" s="134">
        <f>I50/H50*100</f>
        <v>100</v>
      </c>
      <c r="K50" s="134"/>
      <c r="L50" s="134"/>
      <c r="M50" s="134"/>
      <c r="N50" s="134"/>
      <c r="O50" s="134"/>
      <c r="P50" s="135"/>
      <c r="Q50" s="135"/>
      <c r="R50" s="135"/>
      <c r="S50" s="135"/>
      <c r="T50" s="163">
        <f t="shared" si="6"/>
        <v>2113.9</v>
      </c>
      <c r="U50" s="135">
        <f t="shared" si="6"/>
        <v>2113.9</v>
      </c>
      <c r="V50" s="135">
        <f t="shared" si="7"/>
        <v>100</v>
      </c>
    </row>
    <row r="51" spans="1:22" s="126" customFormat="1" ht="26.25" customHeight="1">
      <c r="A51" s="328"/>
      <c r="B51" s="331"/>
      <c r="C51" s="333"/>
      <c r="D51" s="335"/>
      <c r="E51" s="333"/>
      <c r="F51" s="333"/>
      <c r="G51" s="133">
        <v>119</v>
      </c>
      <c r="H51" s="134">
        <v>635.6</v>
      </c>
      <c r="I51" s="134">
        <v>635.6</v>
      </c>
      <c r="J51" s="134">
        <f>I51/H51*100</f>
        <v>100</v>
      </c>
      <c r="K51" s="134"/>
      <c r="L51" s="134"/>
      <c r="M51" s="134"/>
      <c r="N51" s="134"/>
      <c r="O51" s="134"/>
      <c r="P51" s="135"/>
      <c r="Q51" s="135"/>
      <c r="R51" s="135"/>
      <c r="S51" s="135"/>
      <c r="T51" s="163">
        <f t="shared" si="6"/>
        <v>635.6</v>
      </c>
      <c r="U51" s="135">
        <f t="shared" si="6"/>
        <v>635.6</v>
      </c>
      <c r="V51" s="135">
        <f t="shared" si="7"/>
        <v>100</v>
      </c>
    </row>
    <row r="52" spans="1:22" s="126" customFormat="1" ht="33.75" customHeight="1">
      <c r="A52" s="329"/>
      <c r="B52" s="332"/>
      <c r="C52" s="326"/>
      <c r="D52" s="336"/>
      <c r="E52" s="326"/>
      <c r="F52" s="326"/>
      <c r="G52" s="133">
        <v>612</v>
      </c>
      <c r="H52" s="134">
        <v>9532</v>
      </c>
      <c r="I52" s="134">
        <v>9532</v>
      </c>
      <c r="J52" s="134">
        <f>I52/H52*100</f>
        <v>100</v>
      </c>
      <c r="K52" s="134"/>
      <c r="L52" s="134"/>
      <c r="M52" s="134"/>
      <c r="N52" s="134"/>
      <c r="O52" s="134"/>
      <c r="P52" s="135"/>
      <c r="Q52" s="135"/>
      <c r="R52" s="135"/>
      <c r="S52" s="135"/>
      <c r="T52" s="163">
        <f t="shared" si="6"/>
        <v>9532</v>
      </c>
      <c r="U52" s="135">
        <f t="shared" si="6"/>
        <v>9532</v>
      </c>
      <c r="V52" s="135">
        <f t="shared" si="7"/>
        <v>100</v>
      </c>
    </row>
    <row r="53" spans="1:22" s="126" customFormat="1" ht="213.75">
      <c r="A53" s="146" t="s">
        <v>325</v>
      </c>
      <c r="B53" s="148" t="s">
        <v>326</v>
      </c>
      <c r="C53" s="134" t="s">
        <v>23</v>
      </c>
      <c r="D53" s="133">
        <v>111</v>
      </c>
      <c r="E53" s="134" t="s">
        <v>239</v>
      </c>
      <c r="F53" s="134" t="s">
        <v>327</v>
      </c>
      <c r="G53" s="133">
        <v>612</v>
      </c>
      <c r="H53" s="134"/>
      <c r="I53" s="134"/>
      <c r="J53" s="134"/>
      <c r="K53" s="134">
        <v>100</v>
      </c>
      <c r="L53" s="134">
        <v>100</v>
      </c>
      <c r="M53" s="134">
        <f>L53/K53*100</f>
        <v>100</v>
      </c>
      <c r="N53" s="134"/>
      <c r="O53" s="134"/>
      <c r="P53" s="135"/>
      <c r="Q53" s="135"/>
      <c r="R53" s="135"/>
      <c r="S53" s="135"/>
      <c r="T53" s="163">
        <f t="shared" si="6"/>
        <v>100</v>
      </c>
      <c r="U53" s="135">
        <f t="shared" si="6"/>
        <v>100</v>
      </c>
      <c r="V53" s="135">
        <f t="shared" si="7"/>
        <v>100</v>
      </c>
    </row>
    <row r="54" spans="1:22" s="126" customFormat="1" ht="168.75">
      <c r="A54" s="146" t="s">
        <v>328</v>
      </c>
      <c r="B54" s="148" t="s">
        <v>329</v>
      </c>
      <c r="C54" s="134" t="s">
        <v>23</v>
      </c>
      <c r="D54" s="133">
        <v>111</v>
      </c>
      <c r="E54" s="134" t="s">
        <v>239</v>
      </c>
      <c r="F54" s="134" t="s">
        <v>330</v>
      </c>
      <c r="G54" s="133">
        <v>612</v>
      </c>
      <c r="H54" s="134">
        <v>5.3</v>
      </c>
      <c r="I54" s="134">
        <v>5.3</v>
      </c>
      <c r="J54" s="134">
        <f>I54/H54*100</f>
        <v>100</v>
      </c>
      <c r="K54" s="134">
        <v>100.7</v>
      </c>
      <c r="L54" s="134">
        <v>100.7</v>
      </c>
      <c r="M54" s="134">
        <f>L54/K54*100</f>
        <v>100</v>
      </c>
      <c r="N54" s="134"/>
      <c r="O54" s="134"/>
      <c r="P54" s="135"/>
      <c r="Q54" s="135"/>
      <c r="R54" s="135"/>
      <c r="S54" s="135"/>
      <c r="T54" s="163">
        <f t="shared" si="6"/>
        <v>106</v>
      </c>
      <c r="U54" s="135">
        <f t="shared" si="6"/>
        <v>106</v>
      </c>
      <c r="V54" s="135">
        <f t="shared" si="7"/>
        <v>100</v>
      </c>
    </row>
    <row r="55" spans="1:22" s="126" customFormat="1" ht="22.5" customHeight="1">
      <c r="A55" s="327" t="s">
        <v>331</v>
      </c>
      <c r="B55" s="330" t="s">
        <v>77</v>
      </c>
      <c r="C55" s="325" t="s">
        <v>23</v>
      </c>
      <c r="D55" s="334">
        <v>111</v>
      </c>
      <c r="E55" s="325" t="s">
        <v>239</v>
      </c>
      <c r="F55" s="325" t="s">
        <v>332</v>
      </c>
      <c r="G55" s="133">
        <v>611</v>
      </c>
      <c r="H55" s="134">
        <v>67</v>
      </c>
      <c r="I55" s="134">
        <v>67</v>
      </c>
      <c r="J55" s="134">
        <f>I55/H55*100</f>
        <v>100</v>
      </c>
      <c r="K55" s="134"/>
      <c r="L55" s="134"/>
      <c r="M55" s="134"/>
      <c r="N55" s="134"/>
      <c r="O55" s="134"/>
      <c r="P55" s="135"/>
      <c r="Q55" s="135"/>
      <c r="R55" s="135"/>
      <c r="S55" s="135"/>
      <c r="T55" s="163">
        <f t="shared" si="6"/>
        <v>67</v>
      </c>
      <c r="U55" s="135">
        <f t="shared" si="6"/>
        <v>67</v>
      </c>
      <c r="V55" s="135">
        <f t="shared" si="7"/>
        <v>100</v>
      </c>
    </row>
    <row r="56" spans="1:22" s="126" customFormat="1" ht="12">
      <c r="A56" s="328"/>
      <c r="B56" s="331"/>
      <c r="C56" s="333"/>
      <c r="D56" s="335"/>
      <c r="E56" s="333"/>
      <c r="F56" s="326"/>
      <c r="G56" s="133">
        <v>612</v>
      </c>
      <c r="H56" s="134"/>
      <c r="I56" s="134"/>
      <c r="J56" s="134"/>
      <c r="K56" s="134">
        <v>290.60000000000002</v>
      </c>
      <c r="L56" s="134">
        <v>290.60000000000002</v>
      </c>
      <c r="M56" s="134">
        <f>L56/K56*100</f>
        <v>100</v>
      </c>
      <c r="N56" s="134"/>
      <c r="O56" s="134"/>
      <c r="P56" s="135"/>
      <c r="Q56" s="135"/>
      <c r="R56" s="135"/>
      <c r="S56" s="135"/>
      <c r="T56" s="163">
        <f t="shared" si="6"/>
        <v>290.60000000000002</v>
      </c>
      <c r="U56" s="135">
        <f t="shared" si="6"/>
        <v>290.60000000000002</v>
      </c>
      <c r="V56" s="135">
        <f t="shared" si="7"/>
        <v>100</v>
      </c>
    </row>
    <row r="57" spans="1:22" s="126" customFormat="1" ht="22.5">
      <c r="A57" s="329"/>
      <c r="B57" s="332"/>
      <c r="C57" s="326"/>
      <c r="D57" s="336"/>
      <c r="E57" s="326"/>
      <c r="F57" s="134" t="s">
        <v>333</v>
      </c>
      <c r="G57" s="133">
        <v>612</v>
      </c>
      <c r="H57" s="134"/>
      <c r="I57" s="134"/>
      <c r="J57" s="134"/>
      <c r="K57" s="134">
        <v>163.6</v>
      </c>
      <c r="L57" s="134">
        <v>163.6</v>
      </c>
      <c r="M57" s="134">
        <f>L57/K57*100</f>
        <v>100</v>
      </c>
      <c r="N57" s="134"/>
      <c r="O57" s="134"/>
      <c r="P57" s="135"/>
      <c r="Q57" s="135"/>
      <c r="R57" s="135"/>
      <c r="S57" s="135"/>
      <c r="T57" s="163">
        <f t="shared" si="6"/>
        <v>163.6</v>
      </c>
      <c r="U57" s="135">
        <f t="shared" si="6"/>
        <v>163.6</v>
      </c>
      <c r="V57" s="135">
        <f t="shared" si="7"/>
        <v>100</v>
      </c>
    </row>
    <row r="58" spans="1:22" s="126" customFormat="1" ht="112.5">
      <c r="A58" s="146" t="s">
        <v>334</v>
      </c>
      <c r="B58" s="148" t="s">
        <v>335</v>
      </c>
      <c r="C58" s="134" t="s">
        <v>23</v>
      </c>
      <c r="D58" s="133">
        <v>111</v>
      </c>
      <c r="E58" s="134" t="s">
        <v>239</v>
      </c>
      <c r="F58" s="134" t="s">
        <v>336</v>
      </c>
      <c r="G58" s="133">
        <v>612</v>
      </c>
      <c r="H58" s="134">
        <v>3</v>
      </c>
      <c r="I58" s="134">
        <v>3</v>
      </c>
      <c r="J58" s="134">
        <f>I58/H58*100</f>
        <v>100</v>
      </c>
      <c r="K58" s="134"/>
      <c r="L58" s="134"/>
      <c r="M58" s="134"/>
      <c r="N58" s="134"/>
      <c r="O58" s="134"/>
      <c r="P58" s="135"/>
      <c r="Q58" s="135"/>
      <c r="R58" s="135"/>
      <c r="S58" s="135"/>
      <c r="T58" s="163">
        <f t="shared" si="6"/>
        <v>3</v>
      </c>
      <c r="U58" s="135">
        <f t="shared" si="6"/>
        <v>3</v>
      </c>
      <c r="V58" s="135">
        <f t="shared" si="7"/>
        <v>100</v>
      </c>
    </row>
  </sheetData>
  <mergeCells count="60">
    <mergeCell ref="F11:F12"/>
    <mergeCell ref="A3:A4"/>
    <mergeCell ref="B3:B4"/>
    <mergeCell ref="C3:C4"/>
    <mergeCell ref="D3:D4"/>
    <mergeCell ref="E3:E4"/>
    <mergeCell ref="F3:F4"/>
    <mergeCell ref="A11:A12"/>
    <mergeCell ref="B11:B12"/>
    <mergeCell ref="C11:C12"/>
    <mergeCell ref="D11:D12"/>
    <mergeCell ref="E11:E12"/>
    <mergeCell ref="F28:F30"/>
    <mergeCell ref="A16:A17"/>
    <mergeCell ref="B16:B17"/>
    <mergeCell ref="C16:C17"/>
    <mergeCell ref="D16:D17"/>
    <mergeCell ref="E16:E17"/>
    <mergeCell ref="F16:F17"/>
    <mergeCell ref="A28:A30"/>
    <mergeCell ref="B28:B30"/>
    <mergeCell ref="C28:C30"/>
    <mergeCell ref="D28:D30"/>
    <mergeCell ref="E28:E30"/>
    <mergeCell ref="F34:F37"/>
    <mergeCell ref="A32:A33"/>
    <mergeCell ref="B32:B33"/>
    <mergeCell ref="C32:C33"/>
    <mergeCell ref="D32:D33"/>
    <mergeCell ref="E32:E33"/>
    <mergeCell ref="F32:F33"/>
    <mergeCell ref="A34:A37"/>
    <mergeCell ref="B34:B37"/>
    <mergeCell ref="C34:C37"/>
    <mergeCell ref="D34:D37"/>
    <mergeCell ref="E34:E37"/>
    <mergeCell ref="F46:F48"/>
    <mergeCell ref="A39:A43"/>
    <mergeCell ref="B39:B43"/>
    <mergeCell ref="C39:C43"/>
    <mergeCell ref="D39:D43"/>
    <mergeCell ref="E39:E43"/>
    <mergeCell ref="F39:F43"/>
    <mergeCell ref="A46:A48"/>
    <mergeCell ref="B46:B48"/>
    <mergeCell ref="C46:C48"/>
    <mergeCell ref="D46:D48"/>
    <mergeCell ref="E46:E48"/>
    <mergeCell ref="F55:F56"/>
    <mergeCell ref="A50:A52"/>
    <mergeCell ref="B50:B52"/>
    <mergeCell ref="C50:C52"/>
    <mergeCell ref="D50:D52"/>
    <mergeCell ref="E50:E52"/>
    <mergeCell ref="F50:F52"/>
    <mergeCell ref="A55:A57"/>
    <mergeCell ref="B55:B57"/>
    <mergeCell ref="C55:C57"/>
    <mergeCell ref="D55:D57"/>
    <mergeCell ref="E55:E5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приложение 8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2020-04-27T09:41:10Z</dcterms:modified>
</cp:coreProperties>
</file>