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ОЧАЯ\ОТЧЕТЫ\ОТЧЕТ ПО ПРОГРАММЕ ЗА 2022 ГОД\ГОДОВОЙ (до 01 марта)\"/>
    </mc:Choice>
  </mc:AlternateContent>
  <bookViews>
    <workbookView xWindow="120" yWindow="105" windowWidth="15480" windowHeight="8070" firstSheet="1" activeTab="1"/>
  </bookViews>
  <sheets>
    <sheet name="Форма оценки эффективности" sheetId="1" r:id="rId1"/>
    <sheet name="Отчет" sheetId="4" r:id="rId2"/>
  </sheets>
  <definedNames>
    <definedName name="_xlnm._FilterDatabase" localSheetId="1" hidden="1">Отчет!$B$3:$B$26</definedName>
    <definedName name="_xlnm.Print_Titles" localSheetId="1">Отчет!$5:$6</definedName>
    <definedName name="_xlnm.Print_Area" localSheetId="1">Отчет!$A$2:$P$33</definedName>
  </definedNames>
  <calcPr calcId="162913"/>
</workbook>
</file>

<file path=xl/calcChain.xml><?xml version="1.0" encoding="utf-8"?>
<calcChain xmlns="http://schemas.openxmlformats.org/spreadsheetml/2006/main">
  <c r="D26" i="4" l="1"/>
  <c r="D25" i="4"/>
  <c r="M9" i="4" l="1"/>
  <c r="M10" i="4" l="1"/>
  <c r="E26" i="4"/>
  <c r="F18" i="4"/>
  <c r="F17" i="4"/>
  <c r="K31" i="4"/>
  <c r="M14" i="4"/>
  <c r="K30" i="4"/>
  <c r="K29" i="4"/>
  <c r="L18" i="4"/>
  <c r="L17" i="4"/>
  <c r="L15" i="4"/>
  <c r="L14" i="4"/>
  <c r="N9" i="4"/>
  <c r="N10" i="4" s="1"/>
  <c r="L9" i="4"/>
  <c r="L10" i="4" s="1"/>
  <c r="N26" i="4" l="1"/>
  <c r="K25" i="4"/>
  <c r="E25" i="4"/>
  <c r="E24" i="4" s="1"/>
  <c r="D24" i="4"/>
  <c r="M18" i="4"/>
  <c r="M17" i="4"/>
  <c r="M15" i="4"/>
  <c r="P24" i="4" s="1"/>
  <c r="F14" i="4"/>
  <c r="M24" i="4" l="1"/>
  <c r="F24" i="4"/>
  <c r="F25" i="4"/>
  <c r="L24" i="4"/>
  <c r="N24" i="4" s="1"/>
</calcChain>
</file>

<file path=xl/sharedStrings.xml><?xml version="1.0" encoding="utf-8"?>
<sst xmlns="http://schemas.openxmlformats.org/spreadsheetml/2006/main" count="90" uniqueCount="74">
  <si>
    <t>№             п/п</t>
  </si>
  <si>
    <t>Объем финансирования, тыс. руб.</t>
  </si>
  <si>
    <t xml:space="preserve">Уточненный план  </t>
  </si>
  <si>
    <t xml:space="preserve">Фактически исполненный           </t>
  </si>
  <si>
    <t xml:space="preserve">Индекс затрат, % </t>
  </si>
  <si>
    <t>Наименование показателя</t>
  </si>
  <si>
    <t>Ед.       измерения</t>
  </si>
  <si>
    <t xml:space="preserve">Утвержденный план             </t>
  </si>
  <si>
    <t xml:space="preserve">Фактическое значение  </t>
  </si>
  <si>
    <t>Вес показателя</t>
  </si>
  <si>
    <t>1.</t>
  </si>
  <si>
    <t xml:space="preserve">Цель: </t>
  </si>
  <si>
    <t xml:space="preserve">Задача № 1 </t>
  </si>
  <si>
    <t>Муниицпальная программа</t>
  </si>
  <si>
    <t>2.</t>
  </si>
  <si>
    <t>3.</t>
  </si>
  <si>
    <t>Оценка достижения показателей подпрограммы 1</t>
  </si>
  <si>
    <t>Подпрограмма 2</t>
  </si>
  <si>
    <t>Подпрограмма 1</t>
  </si>
  <si>
    <t>1</t>
  </si>
  <si>
    <t xml:space="preserve">Уровень достижения целевого показателя,% </t>
  </si>
  <si>
    <t>Общая оценка достижения показателей подпрограмм</t>
  </si>
  <si>
    <t>Оценка достижения показателей подпрограммы 2</t>
  </si>
  <si>
    <t>Оценка эффективности  реализации муниципальной программы, %</t>
  </si>
  <si>
    <t>Наименованиемуниципальной программы,  подпрограммы, мероприятия программы</t>
  </si>
  <si>
    <t>Показатели эффективности реализации программы</t>
  </si>
  <si>
    <t>ед.</t>
  </si>
  <si>
    <t>Источник финансирования</t>
  </si>
  <si>
    <t>МБ</t>
  </si>
  <si>
    <t>4.</t>
  </si>
  <si>
    <t>Итого по муниципальной программе 4</t>
  </si>
  <si>
    <t>1.1.1</t>
  </si>
  <si>
    <t>1.2.1</t>
  </si>
  <si>
    <t>1.2.2</t>
  </si>
  <si>
    <t>1.3.1</t>
  </si>
  <si>
    <t>1.3.2</t>
  </si>
  <si>
    <t>1.4.1</t>
  </si>
  <si>
    <t xml:space="preserve">Индекс затрат,% </t>
  </si>
  <si>
    <t xml:space="preserve">Оценка достижения показателей </t>
  </si>
  <si>
    <t>в т.ч. средства местного бюджета</t>
  </si>
  <si>
    <t>Оценка эффективности реализации муниципальных программ за 2016 год</t>
  </si>
  <si>
    <t>Наименование муниципальной программы,  подпрограммы, мероприятия программы</t>
  </si>
  <si>
    <t>КБ</t>
  </si>
  <si>
    <t xml:space="preserve">Муниципальная программа "Развитие субъектов малого и среднего предпринимательства в Большеулуйском районе" 
</t>
  </si>
  <si>
    <t>Цель: Создание благоприятных условий для устойчивого функционирования и развития малого и среднего предпринимательства на территории района</t>
  </si>
  <si>
    <t>Подпрограмма 1. «Поддержка субъектов малого и среднего предпринимательства"</t>
  </si>
  <si>
    <t>Цель: Обеспечение устойчивого развития малого и среднего предпринимательства в районе</t>
  </si>
  <si>
    <t>Задача 1. Поддержка создаваемых субъектов малого предпринимательства, а также субъектов малого и среднего предпринимательства, осуществляющих продвижение продукции собственного производства на российский рынок</t>
  </si>
  <si>
    <t>Задача 2: Поддержка инвестиционной деятельности субъектов малого и среднего предпринимательства, модернизация промышленного производства и развитие перерабатывающих отраслей</t>
  </si>
  <si>
    <t>Задача 3: Оказание имущественной поддержки субъектам малого и среднего предпринимательства</t>
  </si>
  <si>
    <t>Предоставление субъектам малого и среднего предпринимательства муниципального имущества в аренду</t>
  </si>
  <si>
    <t>Формирование залогового фонда муниципального имущества</t>
  </si>
  <si>
    <t>Задача 4: Информационная поддержка субъектов малого и среднего предпринимательства, формирование положительного образа предпринимателя</t>
  </si>
  <si>
    <t>Проведение семинаров, круглых столов. Распространение методических пособий для субъектов малого и среднего предпринимательства. Информирование субъектов малого и среднего предпринимательства о реализуемых мерах поддержки. Проведение конкурса "Предприниматель года"</t>
  </si>
  <si>
    <t>Количество субъектов малого и среднего предпринимательства на 1000 человек населения района</t>
  </si>
  <si>
    <t>1. Количество субъектов малого и среднего предпринимательства, получивших муниципальную поддержку</t>
  </si>
  <si>
    <t>3. Количество сохраненных рабочих мест в секторе малого и среднего предпринимательства при реализации подпрограммы</t>
  </si>
  <si>
    <t>4. Объем привлеченных инвестиций в секторе малого и среднего предпринимательства при реализации подпрограммы</t>
  </si>
  <si>
    <t>средства краевого бюджета</t>
  </si>
  <si>
    <t>Общая оценка достижения показателей программы 4</t>
  </si>
  <si>
    <t>Уровень достижения целевого показателя</t>
  </si>
  <si>
    <t>Уровень достижения показателей (весовой)</t>
  </si>
  <si>
    <t>Средний уровень достижения показателей</t>
  </si>
  <si>
    <t>Количество присвоенных баллов по показателям подпрограммы</t>
  </si>
  <si>
    <t>Средний уровень достижения показателей (с учетом финансирования)</t>
  </si>
  <si>
    <t>Итого по программе общее количество баллов</t>
  </si>
  <si>
    <t xml:space="preserve">Достижение целевых показателей муниципальной программы </t>
  </si>
  <si>
    <t>Достижение показателей результативности программы (с учетом весовых критериев)</t>
  </si>
  <si>
    <t>Достижение показателей результативности по подпрограммам (с учетом финансирования)</t>
  </si>
  <si>
    <t>2. Количество созданных рабочих мест в секторе малого и среднего предпринимательства при реализации подпрограммы</t>
  </si>
  <si>
    <t>тыс.руб</t>
  </si>
  <si>
    <t>Оценка эффективности реализации муниципальных программ за 2022 год</t>
  </si>
  <si>
    <t>Грантовая поддержка в форме субсидии субъектам малого и среднего предпринимательства на начало ведения предпринимательской деятельности в Большеулуйском районе.</t>
  </si>
  <si>
    <t>Субсидии субъектам малого и среднего предпринимательства и физическим лицам применяющим специальный налоговый режим "Налог на профессиональный доход" на возмещение затрат при осуществлении предпринимательской деятельности в Большеулуйском районе.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</si>
</sst>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3C2FF"/>
        <bgColor indexed="64"/>
      </patternFill>
    </fill>
    <fill>
      <patternFill patternType="solid">
        <fgColor rgb="FFFDF8B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7A6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164" fontId="13" fillId="0" borderId="0" applyFont="0" applyFill="0" applyBorder="0" applyAlignment="0" applyProtection="0"/>
  </cellStyleXfs>
  <cellXfs count="135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top" wrapText="1"/>
    </xf>
    <xf numFmtId="49" fontId="4" fillId="2" borderId="1" xfId="2" applyNumberFormat="1" applyFont="1" applyFill="1" applyBorder="1" applyAlignment="1">
      <alignment horizontal="left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49" fontId="2" fillId="2" borderId="1" xfId="2" applyNumberFormat="1" applyFont="1" applyFill="1" applyBorder="1" applyAlignment="1">
      <alignment horizontal="left" vertical="center"/>
    </xf>
    <xf numFmtId="49" fontId="2" fillId="3" borderId="1" xfId="2" applyNumberFormat="1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left" vertical="center"/>
    </xf>
    <xf numFmtId="49" fontId="8" fillId="3" borderId="1" xfId="2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4" fillId="5" borderId="1" xfId="2" applyNumberFormat="1" applyFont="1" applyFill="1" applyBorder="1" applyAlignment="1">
      <alignment horizontal="center" vertical="center" wrapText="1"/>
    </xf>
    <xf numFmtId="49" fontId="6" fillId="5" borderId="1" xfId="2" applyNumberFormat="1" applyFont="1" applyFill="1" applyBorder="1" applyAlignment="1">
      <alignment horizontal="left" vertical="center" wrapText="1"/>
    </xf>
    <xf numFmtId="49" fontId="2" fillId="5" borderId="1" xfId="2" applyNumberFormat="1" applyFont="1" applyFill="1" applyBorder="1" applyAlignment="1">
      <alignment horizontal="center" vertical="center"/>
    </xf>
    <xf numFmtId="49" fontId="2" fillId="5" borderId="1" xfId="2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/>
    </xf>
    <xf numFmtId="166" fontId="0" fillId="0" borderId="0" xfId="0" applyNumberFormat="1"/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left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6" fontId="14" fillId="2" borderId="0" xfId="0" applyNumberFormat="1" applyFont="1" applyFill="1"/>
    <xf numFmtId="166" fontId="8" fillId="3" borderId="1" xfId="2" applyNumberFormat="1" applyFont="1" applyFill="1" applyBorder="1" applyAlignment="1">
      <alignment horizontal="left" vertical="center"/>
    </xf>
    <xf numFmtId="166" fontId="8" fillId="3" borderId="1" xfId="2" applyNumberFormat="1" applyFont="1" applyFill="1" applyBorder="1" applyAlignment="1">
      <alignment horizontal="center" vertical="center"/>
    </xf>
    <xf numFmtId="166" fontId="15" fillId="2" borderId="0" xfId="0" applyNumberFormat="1" applyFont="1" applyFill="1"/>
    <xf numFmtId="166" fontId="3" fillId="0" borderId="1" xfId="0" applyNumberFormat="1" applyFont="1" applyBorder="1" applyAlignment="1">
      <alignment horizontal="left" vertical="center" wrapText="1"/>
    </xf>
    <xf numFmtId="166" fontId="8" fillId="7" borderId="1" xfId="0" applyNumberFormat="1" applyFont="1" applyFill="1" applyBorder="1" applyAlignment="1">
      <alignment horizontal="center" vertical="center" wrapText="1"/>
    </xf>
    <xf numFmtId="166" fontId="8" fillId="7" borderId="1" xfId="0" applyNumberFormat="1" applyFont="1" applyFill="1" applyBorder="1" applyAlignment="1">
      <alignment horizontal="left" vertical="center" wrapText="1"/>
    </xf>
    <xf numFmtId="166" fontId="10" fillId="2" borderId="1" xfId="2" applyNumberFormat="1" applyFont="1" applyFill="1" applyBorder="1" applyAlignment="1">
      <alignment horizontal="left" vertical="center" wrapText="1"/>
    </xf>
    <xf numFmtId="166" fontId="14" fillId="2" borderId="1" xfId="0" applyNumberFormat="1" applyFont="1" applyFill="1" applyBorder="1"/>
    <xf numFmtId="4" fontId="8" fillId="7" borderId="1" xfId="0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166" fontId="0" fillId="6" borderId="0" xfId="0" applyNumberFormat="1" applyFill="1"/>
    <xf numFmtId="49" fontId="0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right" vertical="center"/>
    </xf>
    <xf numFmtId="4" fontId="8" fillId="3" borderId="1" xfId="2" applyNumberFormat="1" applyFont="1" applyFill="1" applyBorder="1" applyAlignment="1">
      <alignment horizontal="center" vertical="center"/>
    </xf>
    <xf numFmtId="4" fontId="0" fillId="0" borderId="0" xfId="0" applyNumberFormat="1"/>
    <xf numFmtId="4" fontId="2" fillId="2" borderId="1" xfId="2" applyNumberFormat="1" applyFont="1" applyFill="1" applyBorder="1" applyAlignment="1">
      <alignment horizontal="center" vertical="center" wrapText="1"/>
    </xf>
    <xf numFmtId="166" fontId="1" fillId="6" borderId="1" xfId="0" applyNumberFormat="1" applyFont="1" applyFill="1" applyBorder="1" applyAlignment="1">
      <alignment horizontal="center" vertical="center" wrapText="1"/>
    </xf>
    <xf numFmtId="166" fontId="2" fillId="6" borderId="1" xfId="2" applyNumberFormat="1" applyFont="1" applyFill="1" applyBorder="1" applyAlignment="1">
      <alignment horizontal="center" vertical="center"/>
    </xf>
    <xf numFmtId="166" fontId="3" fillId="6" borderId="3" xfId="0" applyNumberFormat="1" applyFont="1" applyFill="1" applyBorder="1" applyAlignment="1">
      <alignment horizontal="left" vertical="center" wrapText="1"/>
    </xf>
    <xf numFmtId="166" fontId="8" fillId="6" borderId="1" xfId="0" applyNumberFormat="1" applyFont="1" applyFill="1" applyBorder="1" applyAlignment="1">
      <alignment horizontal="center" vertical="center" wrapText="1"/>
    </xf>
    <xf numFmtId="166" fontId="10" fillId="6" borderId="1" xfId="2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166" fontId="8" fillId="7" borderId="2" xfId="0" applyNumberFormat="1" applyFont="1" applyFill="1" applyBorder="1" applyAlignment="1">
      <alignment vertical="center" wrapText="1"/>
    </xf>
    <xf numFmtId="166" fontId="8" fillId="7" borderId="3" xfId="0" applyNumberFormat="1" applyFont="1" applyFill="1" applyBorder="1" applyAlignment="1">
      <alignment vertical="center" wrapText="1"/>
    </xf>
    <xf numFmtId="166" fontId="8" fillId="7" borderId="4" xfId="0" applyNumberFormat="1" applyFont="1" applyFill="1" applyBorder="1" applyAlignment="1">
      <alignment vertical="center" wrapText="1"/>
    </xf>
    <xf numFmtId="4" fontId="2" fillId="6" borderId="1" xfId="2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ill="1"/>
    <xf numFmtId="4" fontId="8" fillId="6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9" fillId="9" borderId="1" xfId="2" applyNumberFormat="1" applyFont="1" applyFill="1" applyBorder="1" applyAlignment="1">
      <alignment horizontal="center" vertical="center" wrapText="1"/>
    </xf>
    <xf numFmtId="166" fontId="20" fillId="9" borderId="0" xfId="0" applyNumberFormat="1" applyFont="1" applyFill="1" applyAlignment="1">
      <alignment vertical="center"/>
    </xf>
    <xf numFmtId="166" fontId="10" fillId="8" borderId="1" xfId="2" applyNumberFormat="1" applyFont="1" applyFill="1" applyBorder="1" applyAlignment="1">
      <alignment horizontal="left" vertical="center" wrapText="1"/>
    </xf>
    <xf numFmtId="166" fontId="15" fillId="2" borderId="1" xfId="0" applyNumberFormat="1" applyFont="1" applyFill="1" applyBorder="1"/>
    <xf numFmtId="166" fontId="3" fillId="0" borderId="2" xfId="0" applyNumberFormat="1" applyFont="1" applyBorder="1" applyAlignment="1">
      <alignment horizontal="left" vertical="center" wrapText="1"/>
    </xf>
    <xf numFmtId="166" fontId="3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" fontId="12" fillId="3" borderId="2" xfId="2" applyNumberFormat="1" applyFont="1" applyFill="1" applyBorder="1" applyAlignment="1">
      <alignment horizontal="center" vertical="center" wrapText="1"/>
    </xf>
    <xf numFmtId="4" fontId="4" fillId="2" borderId="2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left" vertic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/>
    <xf numFmtId="166" fontId="20" fillId="9" borderId="1" xfId="0" applyNumberFormat="1" applyFont="1" applyFill="1" applyBorder="1" applyAlignment="1">
      <alignment vertical="center"/>
    </xf>
    <xf numFmtId="166" fontId="12" fillId="3" borderId="1" xfId="2" applyNumberFormat="1" applyFont="1" applyFill="1" applyBorder="1" applyAlignment="1">
      <alignment horizontal="center" vertical="center" wrapText="1"/>
    </xf>
    <xf numFmtId="166" fontId="0" fillId="5" borderId="1" xfId="0" applyNumberFormat="1" applyFill="1" applyBorder="1"/>
    <xf numFmtId="166" fontId="21" fillId="12" borderId="1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166" fontId="15" fillId="11" borderId="1" xfId="0" applyNumberFormat="1" applyFont="1" applyFill="1" applyBorder="1"/>
    <xf numFmtId="166" fontId="15" fillId="9" borderId="1" xfId="0" applyNumberFormat="1" applyFont="1" applyFill="1" applyBorder="1"/>
    <xf numFmtId="166" fontId="17" fillId="10" borderId="1" xfId="0" applyNumberFormat="1" applyFont="1" applyFill="1" applyBorder="1" applyAlignment="1">
      <alignment horizontal="center"/>
    </xf>
    <xf numFmtId="3" fontId="7" fillId="7" borderId="2" xfId="0" applyNumberFormat="1" applyFont="1" applyFill="1" applyBorder="1" applyAlignment="1">
      <alignment horizontal="center" vertical="center" wrapText="1"/>
    </xf>
    <xf numFmtId="3" fontId="21" fillId="10" borderId="1" xfId="0" applyNumberFormat="1" applyFont="1" applyFill="1" applyBorder="1" applyAlignment="1">
      <alignment horizontal="center"/>
    </xf>
    <xf numFmtId="166" fontId="22" fillId="0" borderId="1" xfId="0" applyNumberFormat="1" applyFont="1" applyFill="1" applyBorder="1"/>
    <xf numFmtId="166" fontId="22" fillId="0" borderId="1" xfId="0" applyNumberFormat="1" applyFont="1" applyBorder="1"/>
    <xf numFmtId="166" fontId="22" fillId="0" borderId="1" xfId="0" applyNumberFormat="1" applyFont="1" applyBorder="1" applyAlignment="1">
      <alignment horizontal="center"/>
    </xf>
    <xf numFmtId="166" fontId="22" fillId="0" borderId="1" xfId="0" applyNumberFormat="1" applyFont="1" applyBorder="1" applyAlignment="1">
      <alignment horizontal="center" vertical="center"/>
    </xf>
    <xf numFmtId="3" fontId="16" fillId="10" borderId="1" xfId="0" applyNumberFormat="1" applyFont="1" applyFill="1" applyBorder="1" applyAlignment="1">
      <alignment horizontal="center" vertical="center"/>
    </xf>
    <xf numFmtId="3" fontId="21" fillId="9" borderId="1" xfId="0" applyNumberFormat="1" applyFont="1" applyFill="1" applyBorder="1" applyAlignment="1">
      <alignment horizontal="center"/>
    </xf>
    <xf numFmtId="3" fontId="16" fillId="9" borderId="1" xfId="0" applyNumberFormat="1" applyFont="1" applyFill="1" applyBorder="1" applyAlignment="1">
      <alignment horizontal="center" vertical="center"/>
    </xf>
    <xf numFmtId="3" fontId="21" fillId="11" borderId="1" xfId="0" applyNumberFormat="1" applyFont="1" applyFill="1" applyBorder="1" applyAlignment="1">
      <alignment horizontal="center"/>
    </xf>
    <xf numFmtId="3" fontId="16" fillId="11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/>
    <xf numFmtId="166" fontId="7" fillId="7" borderId="2" xfId="0" applyNumberFormat="1" applyFont="1" applyFill="1" applyBorder="1" applyAlignment="1">
      <alignment horizontal="center" vertical="center" wrapText="1"/>
    </xf>
    <xf numFmtId="166" fontId="2" fillId="6" borderId="1" xfId="2" applyNumberFormat="1" applyFont="1" applyFill="1" applyBorder="1" applyAlignment="1">
      <alignment horizontal="center" vertical="center" wrapText="1"/>
    </xf>
    <xf numFmtId="166" fontId="8" fillId="3" borderId="2" xfId="2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0" fontId="18" fillId="0" borderId="0" xfId="0" applyFont="1" applyAlignment="1">
      <alignment horizontal="center"/>
    </xf>
    <xf numFmtId="165" fontId="2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166" fontId="8" fillId="7" borderId="2" xfId="0" applyNumberFormat="1" applyFont="1" applyFill="1" applyBorder="1" applyAlignment="1">
      <alignment horizontal="left" vertical="center" wrapText="1"/>
    </xf>
    <xf numFmtId="166" fontId="8" fillId="7" borderId="3" xfId="0" applyNumberFormat="1" applyFont="1" applyFill="1" applyBorder="1" applyAlignment="1">
      <alignment horizontal="left" vertical="center" wrapText="1"/>
    </xf>
    <xf numFmtId="166" fontId="8" fillId="7" borderId="4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left" vertical="center" wrapText="1"/>
    </xf>
    <xf numFmtId="166" fontId="3" fillId="0" borderId="3" xfId="0" applyNumberFormat="1" applyFont="1" applyBorder="1" applyAlignment="1">
      <alignment horizontal="left" vertical="center" wrapText="1"/>
    </xf>
    <xf numFmtId="166" fontId="3" fillId="0" borderId="4" xfId="0" applyNumberFormat="1" applyFont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left" vertical="center" wrapText="1"/>
    </xf>
    <xf numFmtId="166" fontId="18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19" fillId="9" borderId="2" xfId="2" applyNumberFormat="1" applyFont="1" applyFill="1" applyBorder="1" applyAlignment="1">
      <alignment horizontal="center" vertical="center" wrapText="1"/>
    </xf>
    <xf numFmtId="166" fontId="19" fillId="9" borderId="3" xfId="2" applyNumberFormat="1" applyFont="1" applyFill="1" applyBorder="1" applyAlignment="1">
      <alignment horizontal="center" vertical="center" wrapText="1"/>
    </xf>
    <xf numFmtId="166" fontId="6" fillId="5" borderId="2" xfId="2" applyNumberFormat="1" applyFont="1" applyFill="1" applyBorder="1" applyAlignment="1">
      <alignment horizontal="left" vertical="center" wrapText="1"/>
    </xf>
    <xf numFmtId="166" fontId="6" fillId="5" borderId="3" xfId="2" applyNumberFormat="1" applyFont="1" applyFill="1" applyBorder="1" applyAlignment="1">
      <alignment horizontal="left" vertical="center" wrapText="1"/>
    </xf>
    <xf numFmtId="166" fontId="3" fillId="2" borderId="2" xfId="2" applyNumberFormat="1" applyFont="1" applyFill="1" applyBorder="1" applyAlignment="1">
      <alignment horizontal="left" vertical="center" wrapText="1"/>
    </xf>
    <xf numFmtId="166" fontId="3" fillId="2" borderId="3" xfId="2" applyNumberFormat="1" applyFont="1" applyFill="1" applyBorder="1" applyAlignment="1">
      <alignment horizontal="left" vertical="center" wrapText="1"/>
    </xf>
    <xf numFmtId="166" fontId="3" fillId="0" borderId="2" xfId="2" applyNumberFormat="1" applyFont="1" applyFill="1" applyBorder="1" applyAlignment="1">
      <alignment horizontal="left" vertical="center" wrapText="1"/>
    </xf>
    <xf numFmtId="166" fontId="3" fillId="0" borderId="3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FC7A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"/>
  <sheetViews>
    <sheetView topLeftCell="A4" workbookViewId="0">
      <selection activeCell="L14" sqref="L14"/>
    </sheetView>
  </sheetViews>
  <sheetFormatPr defaultRowHeight="15" x14ac:dyDescent="0.25"/>
  <cols>
    <col min="1" max="1" width="5.42578125" customWidth="1"/>
    <col min="2" max="2" width="45" customWidth="1"/>
    <col min="3" max="3" width="10.140625" customWidth="1"/>
    <col min="4" max="4" width="8.85546875" customWidth="1"/>
    <col min="5" max="5" width="8" customWidth="1"/>
    <col min="6" max="6" width="34.140625" customWidth="1"/>
    <col min="8" max="8" width="12.140625" customWidth="1"/>
    <col min="9" max="9" width="11.5703125" customWidth="1"/>
    <col min="10" max="10" width="7.85546875" customWidth="1"/>
    <col min="11" max="11" width="13" customWidth="1"/>
    <col min="12" max="12" width="12.85546875" customWidth="1"/>
  </cols>
  <sheetData>
    <row r="3" spans="1:12" ht="23.25" x14ac:dyDescent="0.35">
      <c r="A3" s="107" t="s">
        <v>40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5" spans="1:12" ht="33.75" customHeight="1" x14ac:dyDescent="0.25">
      <c r="A5" s="108" t="s">
        <v>0</v>
      </c>
      <c r="B5" s="108" t="s">
        <v>24</v>
      </c>
      <c r="C5" s="109" t="s">
        <v>1</v>
      </c>
      <c r="D5" s="109"/>
      <c r="E5" s="109"/>
      <c r="F5" s="110" t="s">
        <v>25</v>
      </c>
      <c r="G5" s="111"/>
      <c r="H5" s="111"/>
      <c r="I5" s="111"/>
      <c r="J5" s="111"/>
      <c r="K5" s="111"/>
      <c r="L5" s="112"/>
    </row>
    <row r="6" spans="1:12" ht="128.25" customHeight="1" x14ac:dyDescent="0.25">
      <c r="A6" s="108"/>
      <c r="B6" s="108"/>
      <c r="C6" s="14" t="s">
        <v>2</v>
      </c>
      <c r="D6" s="14" t="s">
        <v>3</v>
      </c>
      <c r="E6" s="15" t="s">
        <v>4</v>
      </c>
      <c r="F6" s="13" t="s">
        <v>5</v>
      </c>
      <c r="G6" s="13" t="s">
        <v>6</v>
      </c>
      <c r="H6" s="14" t="s">
        <v>7</v>
      </c>
      <c r="I6" s="14" t="s">
        <v>8</v>
      </c>
      <c r="J6" s="12" t="s">
        <v>9</v>
      </c>
      <c r="K6" s="12" t="s">
        <v>20</v>
      </c>
      <c r="L6" s="12" t="s">
        <v>23</v>
      </c>
    </row>
    <row r="7" spans="1:12" ht="18.75" x14ac:dyDescent="0.25">
      <c r="A7" s="16" t="s">
        <v>10</v>
      </c>
      <c r="B7" s="17" t="s">
        <v>13</v>
      </c>
      <c r="C7" s="18"/>
      <c r="D7" s="18"/>
      <c r="E7" s="18"/>
      <c r="F7" s="18"/>
      <c r="G7" s="19"/>
      <c r="H7" s="19"/>
      <c r="I7" s="19"/>
      <c r="J7" s="19"/>
      <c r="K7" s="19"/>
      <c r="L7" s="16"/>
    </row>
    <row r="8" spans="1:12" ht="18.75" x14ac:dyDescent="0.25">
      <c r="A8" s="16"/>
      <c r="B8" s="17" t="s">
        <v>18</v>
      </c>
      <c r="C8" s="18"/>
      <c r="D8" s="18"/>
      <c r="E8" s="18"/>
      <c r="F8" s="18"/>
      <c r="G8" s="19"/>
      <c r="H8" s="19"/>
      <c r="I8" s="19"/>
      <c r="J8" s="16" t="s">
        <v>19</v>
      </c>
      <c r="K8" s="19"/>
      <c r="L8" s="16"/>
    </row>
    <row r="9" spans="1:12" x14ac:dyDescent="0.25">
      <c r="A9" s="1"/>
      <c r="B9" s="104" t="s">
        <v>11</v>
      </c>
      <c r="C9" s="104"/>
      <c r="D9" s="104"/>
      <c r="E9" s="104"/>
      <c r="F9" s="104"/>
      <c r="G9" s="104"/>
      <c r="H9" s="104"/>
      <c r="I9" s="104"/>
      <c r="J9" s="104"/>
      <c r="K9" s="104"/>
      <c r="L9" s="3"/>
    </row>
    <row r="10" spans="1:12" x14ac:dyDescent="0.25">
      <c r="A10" s="1"/>
      <c r="B10" s="105" t="s">
        <v>12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4"/>
    </row>
    <row r="11" spans="1:12" s="8" customFormat="1" ht="12.75" x14ac:dyDescent="0.2">
      <c r="A11" s="2"/>
      <c r="B11" s="5"/>
      <c r="C11" s="6"/>
      <c r="D11" s="6"/>
      <c r="E11" s="6"/>
      <c r="F11" s="9" t="s">
        <v>10</v>
      </c>
      <c r="G11" s="7"/>
      <c r="H11" s="7"/>
      <c r="I11" s="7"/>
      <c r="J11" s="7"/>
      <c r="K11" s="7"/>
      <c r="L11" s="2"/>
    </row>
    <row r="12" spans="1:12" s="8" customFormat="1" ht="12.75" x14ac:dyDescent="0.2">
      <c r="A12" s="2"/>
      <c r="B12" s="5"/>
      <c r="C12" s="6"/>
      <c r="D12" s="6"/>
      <c r="E12" s="6"/>
      <c r="F12" s="9" t="s">
        <v>14</v>
      </c>
      <c r="G12" s="7"/>
      <c r="H12" s="7"/>
      <c r="I12" s="7"/>
      <c r="J12" s="7"/>
      <c r="K12" s="7"/>
      <c r="L12" s="2"/>
    </row>
    <row r="13" spans="1:12" s="8" customFormat="1" ht="12.75" x14ac:dyDescent="0.2">
      <c r="A13" s="2"/>
      <c r="B13" s="5"/>
      <c r="C13" s="6"/>
      <c r="D13" s="6"/>
      <c r="E13" s="6"/>
      <c r="F13" s="9" t="s">
        <v>15</v>
      </c>
      <c r="G13" s="7"/>
      <c r="H13" s="7"/>
      <c r="I13" s="7"/>
      <c r="J13" s="7"/>
      <c r="K13" s="7"/>
      <c r="L13" s="2"/>
    </row>
    <row r="14" spans="1:12" s="8" customFormat="1" ht="19.5" x14ac:dyDescent="0.2">
      <c r="A14" s="2"/>
      <c r="B14" s="5"/>
      <c r="C14" s="6"/>
      <c r="D14" s="6"/>
      <c r="E14" s="6"/>
      <c r="F14" s="11" t="s">
        <v>16</v>
      </c>
      <c r="G14" s="10"/>
      <c r="H14" s="10"/>
      <c r="I14" s="10"/>
      <c r="J14" s="10"/>
      <c r="K14" s="7"/>
      <c r="L14" s="2"/>
    </row>
    <row r="15" spans="1:12" ht="18.75" x14ac:dyDescent="0.25">
      <c r="A15" s="16"/>
      <c r="B15" s="17" t="s">
        <v>17</v>
      </c>
      <c r="C15" s="18"/>
      <c r="D15" s="18"/>
      <c r="E15" s="18"/>
      <c r="F15" s="18"/>
      <c r="G15" s="19"/>
      <c r="H15" s="19"/>
      <c r="I15" s="19"/>
      <c r="J15" s="19"/>
      <c r="K15" s="19"/>
      <c r="L15" s="16"/>
    </row>
    <row r="16" spans="1:12" s="8" customFormat="1" ht="15.75" customHeight="1" x14ac:dyDescent="0.2">
      <c r="A16" s="2"/>
      <c r="B16" s="5"/>
      <c r="C16" s="6"/>
      <c r="D16" s="6"/>
      <c r="E16" s="6"/>
      <c r="F16" s="9"/>
      <c r="G16" s="7"/>
      <c r="H16" s="7"/>
      <c r="I16" s="7"/>
      <c r="J16" s="7"/>
      <c r="K16" s="7"/>
      <c r="L16" s="2"/>
    </row>
    <row r="17" spans="1:12" s="8" customFormat="1" ht="19.5" x14ac:dyDescent="0.2">
      <c r="A17" s="2"/>
      <c r="B17" s="5"/>
      <c r="C17" s="6"/>
      <c r="D17" s="6"/>
      <c r="E17" s="6"/>
      <c r="F17" s="11" t="s">
        <v>22</v>
      </c>
      <c r="G17" s="10"/>
      <c r="H17" s="10"/>
      <c r="I17" s="10"/>
      <c r="J17" s="10"/>
      <c r="K17" s="7"/>
      <c r="L17" s="2"/>
    </row>
    <row r="18" spans="1:12" s="8" customFormat="1" ht="12.75" x14ac:dyDescent="0.2">
      <c r="A18" s="2"/>
      <c r="B18" s="5"/>
      <c r="C18" s="6"/>
      <c r="D18" s="6"/>
      <c r="E18" s="6"/>
      <c r="F18" s="9"/>
      <c r="G18" s="7"/>
      <c r="H18" s="7"/>
      <c r="I18" s="7"/>
      <c r="J18" s="7"/>
      <c r="K18" s="7"/>
      <c r="L18" s="2"/>
    </row>
    <row r="19" spans="1:12" s="8" customFormat="1" ht="19.5" x14ac:dyDescent="0.2">
      <c r="A19" s="2"/>
      <c r="B19" s="5"/>
      <c r="C19" s="6"/>
      <c r="D19" s="6"/>
      <c r="E19" s="6"/>
      <c r="F19" s="11" t="s">
        <v>21</v>
      </c>
      <c r="G19" s="10"/>
      <c r="H19" s="10"/>
      <c r="I19" s="10"/>
      <c r="J19" s="10"/>
      <c r="K19" s="7"/>
      <c r="L19" s="2"/>
    </row>
    <row r="20" spans="1:12" s="8" customFormat="1" ht="12.75" x14ac:dyDescent="0.2">
      <c r="A20" s="2"/>
      <c r="B20" s="5"/>
      <c r="C20" s="6"/>
      <c r="D20" s="6"/>
      <c r="E20" s="6"/>
      <c r="F20" s="9"/>
      <c r="G20" s="7"/>
      <c r="H20" s="7"/>
      <c r="I20" s="7"/>
      <c r="J20" s="7"/>
      <c r="K20" s="7"/>
      <c r="L20" s="2"/>
    </row>
    <row r="21" spans="1:12" s="8" customFormat="1" ht="12.75" x14ac:dyDescent="0.2">
      <c r="A21" s="2"/>
      <c r="B21" s="5"/>
      <c r="C21" s="6"/>
      <c r="D21" s="6"/>
      <c r="E21" s="6"/>
      <c r="F21" s="9"/>
      <c r="G21" s="7"/>
      <c r="H21" s="7"/>
      <c r="I21" s="7"/>
      <c r="J21" s="7"/>
      <c r="K21" s="7"/>
      <c r="L21" s="2"/>
    </row>
  </sheetData>
  <mergeCells count="7">
    <mergeCell ref="B9:K9"/>
    <mergeCell ref="B10:K10"/>
    <mergeCell ref="A3:L3"/>
    <mergeCell ref="A5:A6"/>
    <mergeCell ref="B5:B6"/>
    <mergeCell ref="C5:E5"/>
    <mergeCell ref="F5:L5"/>
  </mergeCells>
  <pageMargins left="0.19685039370078741" right="0.11811023622047245" top="0.35433070866141736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6"/>
  <sheetViews>
    <sheetView tabSelected="1" view="pageBreakPreview" zoomScale="85" zoomScaleSheetLayoutView="85" workbookViewId="0">
      <pane ySplit="6" topLeftCell="A22" activePane="bottomLeft" state="frozen"/>
      <selection pane="bottomLeft" activeCell="F14" sqref="F14"/>
    </sheetView>
  </sheetViews>
  <sheetFormatPr defaultRowHeight="15" x14ac:dyDescent="0.25"/>
  <cols>
    <col min="1" max="1" width="5.7109375" style="42" customWidth="1"/>
    <col min="2" max="2" width="36.5703125" style="21" customWidth="1"/>
    <col min="3" max="3" width="8" style="22" customWidth="1"/>
    <col min="4" max="4" width="12.140625" style="41" customWidth="1"/>
    <col min="5" max="5" width="12.5703125" style="41" customWidth="1"/>
    <col min="6" max="6" width="11.42578125" style="21" customWidth="1"/>
    <col min="7" max="7" width="29.140625" style="21" customWidth="1"/>
    <col min="8" max="8" width="8" style="23" customWidth="1"/>
    <col min="9" max="10" width="8.140625" style="24" customWidth="1"/>
    <col min="11" max="11" width="8.85546875" style="24" customWidth="1"/>
    <col min="12" max="12" width="8.5703125" style="21" customWidth="1"/>
    <col min="13" max="13" width="9.42578125" style="21" customWidth="1"/>
    <col min="14" max="14" width="8.85546875" style="51" customWidth="1"/>
    <col min="15" max="16384" width="9.140625" style="21"/>
  </cols>
  <sheetData>
    <row r="2" spans="1:16" ht="18.75" x14ac:dyDescent="0.25">
      <c r="D2" s="65"/>
      <c r="E2" s="65"/>
      <c r="N2" s="49"/>
    </row>
    <row r="3" spans="1:16" ht="23.25" x14ac:dyDescent="0.35">
      <c r="A3" s="121" t="s">
        <v>71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6" x14ac:dyDescent="0.25">
      <c r="D4" s="65"/>
      <c r="E4" s="65"/>
    </row>
    <row r="5" spans="1:16" ht="33.75" customHeight="1" x14ac:dyDescent="0.25">
      <c r="A5" s="122" t="s">
        <v>0</v>
      </c>
      <c r="B5" s="123" t="s">
        <v>41</v>
      </c>
      <c r="C5" s="124" t="s">
        <v>1</v>
      </c>
      <c r="D5" s="125"/>
      <c r="E5" s="125"/>
      <c r="F5" s="126"/>
      <c r="G5" s="124" t="s">
        <v>25</v>
      </c>
      <c r="H5" s="125"/>
      <c r="I5" s="125"/>
      <c r="J5" s="125"/>
      <c r="K5" s="125"/>
      <c r="L5" s="125"/>
      <c r="M5" s="125"/>
      <c r="N5" s="125"/>
      <c r="O5" s="80"/>
      <c r="P5" s="80"/>
    </row>
    <row r="6" spans="1:16" ht="133.5" customHeight="1" x14ac:dyDescent="0.25">
      <c r="A6" s="122"/>
      <c r="B6" s="123"/>
      <c r="C6" s="25" t="s">
        <v>27</v>
      </c>
      <c r="D6" s="53" t="s">
        <v>2</v>
      </c>
      <c r="E6" s="53" t="s">
        <v>3</v>
      </c>
      <c r="F6" s="26" t="s">
        <v>37</v>
      </c>
      <c r="G6" s="25" t="s">
        <v>5</v>
      </c>
      <c r="H6" s="75" t="s">
        <v>6</v>
      </c>
      <c r="I6" s="75" t="s">
        <v>7</v>
      </c>
      <c r="J6" s="75" t="s">
        <v>8</v>
      </c>
      <c r="K6" s="82" t="s">
        <v>9</v>
      </c>
      <c r="L6" s="82" t="s">
        <v>60</v>
      </c>
      <c r="M6" s="82" t="s">
        <v>61</v>
      </c>
      <c r="N6" s="76" t="s">
        <v>62</v>
      </c>
      <c r="O6" s="76" t="s">
        <v>63</v>
      </c>
      <c r="P6" s="76" t="s">
        <v>64</v>
      </c>
    </row>
    <row r="7" spans="1:16" s="69" customFormat="1" ht="28.5" customHeight="1" x14ac:dyDescent="0.25">
      <c r="A7" s="68" t="s">
        <v>29</v>
      </c>
      <c r="B7" s="127" t="s">
        <v>43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81"/>
      <c r="P7" s="81"/>
    </row>
    <row r="8" spans="1:16" ht="20.25" customHeight="1" x14ac:dyDescent="0.25">
      <c r="A8" s="43"/>
      <c r="B8" s="116" t="s">
        <v>44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78"/>
      <c r="O8" s="80"/>
      <c r="P8" s="80"/>
    </row>
    <row r="9" spans="1:16" ht="58.5" customHeight="1" x14ac:dyDescent="0.25">
      <c r="A9" s="58"/>
      <c r="B9" s="34"/>
      <c r="C9" s="34"/>
      <c r="D9" s="34"/>
      <c r="E9" s="34"/>
      <c r="F9" s="34"/>
      <c r="G9" s="46" t="s">
        <v>54</v>
      </c>
      <c r="H9" s="46" t="s">
        <v>26</v>
      </c>
      <c r="I9" s="64">
        <v>15.5</v>
      </c>
      <c r="J9" s="64">
        <v>17.8</v>
      </c>
      <c r="K9" s="64">
        <v>1</v>
      </c>
      <c r="L9" s="64">
        <f>J9/I9</f>
        <v>1.1483870967741936</v>
      </c>
      <c r="M9" s="67">
        <f>(J9/I9)*K9</f>
        <v>1.1483870967741936</v>
      </c>
      <c r="N9" s="85">
        <f>J9/I9/1</f>
        <v>1.1483870967741936</v>
      </c>
      <c r="O9" s="80"/>
      <c r="P9" s="80"/>
    </row>
    <row r="10" spans="1:16" ht="15.75" customHeight="1" x14ac:dyDescent="0.25">
      <c r="A10" s="74"/>
      <c r="B10" s="72"/>
      <c r="C10" s="73"/>
      <c r="D10" s="55"/>
      <c r="E10" s="55"/>
      <c r="F10" s="73"/>
      <c r="G10" s="31" t="s">
        <v>38</v>
      </c>
      <c r="H10" s="31"/>
      <c r="I10" s="31"/>
      <c r="J10" s="31"/>
      <c r="K10" s="32">
        <v>1</v>
      </c>
      <c r="L10" s="32">
        <f>SUM(L8:L9)</f>
        <v>1.1483870967741936</v>
      </c>
      <c r="M10" s="50">
        <f>SUM(M8:M9)</f>
        <v>1.1483870967741936</v>
      </c>
      <c r="N10" s="103">
        <f>SUM(N8:N9)</f>
        <v>1.1483870967741936</v>
      </c>
      <c r="O10" s="88">
        <v>9</v>
      </c>
      <c r="P10" s="84"/>
    </row>
    <row r="11" spans="1:16" ht="20.25" customHeight="1" x14ac:dyDescent="0.25">
      <c r="A11" s="58"/>
      <c r="B11" s="129" t="s">
        <v>45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83"/>
      <c r="P11" s="83"/>
    </row>
    <row r="12" spans="1:16" ht="20.25" customHeight="1" x14ac:dyDescent="0.25">
      <c r="A12" s="58"/>
      <c r="B12" s="133" t="s">
        <v>46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80"/>
      <c r="P12" s="80"/>
    </row>
    <row r="13" spans="1:16" ht="32.25" customHeight="1" x14ac:dyDescent="0.25">
      <c r="A13" s="43"/>
      <c r="B13" s="116" t="s">
        <v>47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78"/>
      <c r="O13" s="80"/>
      <c r="P13" s="80"/>
    </row>
    <row r="14" spans="1:16" s="30" customFormat="1" ht="77.25" customHeight="1" x14ac:dyDescent="0.2">
      <c r="A14" s="40" t="s">
        <v>31</v>
      </c>
      <c r="B14" s="28" t="s">
        <v>72</v>
      </c>
      <c r="C14" s="48" t="s">
        <v>28</v>
      </c>
      <c r="D14" s="63">
        <v>40.5</v>
      </c>
      <c r="E14" s="54">
        <v>30</v>
      </c>
      <c r="F14" s="29">
        <f>E14/D14*100</f>
        <v>74.074074074074076</v>
      </c>
      <c r="G14" s="28" t="s">
        <v>55</v>
      </c>
      <c r="H14" s="48" t="s">
        <v>26</v>
      </c>
      <c r="I14" s="27">
        <v>3</v>
      </c>
      <c r="J14" s="27">
        <v>2</v>
      </c>
      <c r="K14" s="52">
        <v>0.25</v>
      </c>
      <c r="L14" s="20">
        <f>J14/I14</f>
        <v>0.66666666666666663</v>
      </c>
      <c r="M14" s="59">
        <f>J14/I14*K14</f>
        <v>0.16666666666666666</v>
      </c>
      <c r="N14" s="77"/>
      <c r="O14" s="38"/>
      <c r="P14" s="38"/>
    </row>
    <row r="15" spans="1:16" s="30" customFormat="1" ht="64.5" customHeight="1" x14ac:dyDescent="0.2">
      <c r="A15" s="40"/>
      <c r="B15" s="28"/>
      <c r="C15" s="48" t="s">
        <v>42</v>
      </c>
      <c r="D15" s="54">
        <v>374.5</v>
      </c>
      <c r="E15" s="54">
        <v>270</v>
      </c>
      <c r="F15" s="29">
        <v>72.09</v>
      </c>
      <c r="G15" s="28" t="s">
        <v>69</v>
      </c>
      <c r="H15" s="48" t="s">
        <v>26</v>
      </c>
      <c r="I15" s="27">
        <v>3</v>
      </c>
      <c r="J15" s="27">
        <v>3</v>
      </c>
      <c r="K15" s="52">
        <v>0.25</v>
      </c>
      <c r="L15" s="20">
        <f>J15/I15</f>
        <v>1</v>
      </c>
      <c r="M15" s="59">
        <f>J15/I15*K15</f>
        <v>0.25</v>
      </c>
      <c r="N15" s="77"/>
      <c r="O15" s="38"/>
      <c r="P15" s="38"/>
    </row>
    <row r="16" spans="1:16" s="30" customFormat="1" ht="14.25" x14ac:dyDescent="0.2">
      <c r="A16" s="40"/>
      <c r="B16" s="119" t="s">
        <v>48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38"/>
      <c r="P16" s="38"/>
    </row>
    <row r="17" spans="1:16" s="30" customFormat="1" ht="94.5" customHeight="1" x14ac:dyDescent="0.2">
      <c r="A17" s="40" t="s">
        <v>32</v>
      </c>
      <c r="B17" s="28" t="s">
        <v>73</v>
      </c>
      <c r="C17" s="48" t="s">
        <v>28</v>
      </c>
      <c r="D17" s="54">
        <v>159.5</v>
      </c>
      <c r="E17" s="54">
        <v>50</v>
      </c>
      <c r="F17" s="29">
        <f>E17/D17*100</f>
        <v>31.347962382445143</v>
      </c>
      <c r="G17" s="28" t="s">
        <v>56</v>
      </c>
      <c r="H17" s="48" t="s">
        <v>26</v>
      </c>
      <c r="I17" s="27">
        <v>3</v>
      </c>
      <c r="J17" s="27">
        <v>6</v>
      </c>
      <c r="K17" s="52">
        <v>0.25</v>
      </c>
      <c r="L17" s="20">
        <f>J17/I17</f>
        <v>2</v>
      </c>
      <c r="M17" s="59">
        <f>J17/I17*K17</f>
        <v>0.5</v>
      </c>
      <c r="N17" s="77"/>
      <c r="O17" s="38"/>
      <c r="P17" s="38"/>
    </row>
    <row r="18" spans="1:16" ht="75" customHeight="1" x14ac:dyDescent="0.25">
      <c r="A18" s="58" t="s">
        <v>33</v>
      </c>
      <c r="B18" s="28"/>
      <c r="C18" s="48" t="s">
        <v>42</v>
      </c>
      <c r="D18" s="102">
        <v>726</v>
      </c>
      <c r="E18" s="102">
        <v>450</v>
      </c>
      <c r="F18" s="29">
        <f>E18/D18*100</f>
        <v>61.983471074380169</v>
      </c>
      <c r="G18" s="28" t="s">
        <v>57</v>
      </c>
      <c r="H18" s="48" t="s">
        <v>70</v>
      </c>
      <c r="I18" s="52">
        <v>620</v>
      </c>
      <c r="J18" s="48">
        <v>1646.6</v>
      </c>
      <c r="K18" s="52">
        <v>0.25</v>
      </c>
      <c r="L18" s="20">
        <f>J18/I18</f>
        <v>2.6558064516129032</v>
      </c>
      <c r="M18" s="59">
        <f>J18/I18*K18</f>
        <v>0.6639516129032258</v>
      </c>
      <c r="N18" s="78"/>
      <c r="O18" s="80"/>
      <c r="P18" s="80"/>
    </row>
    <row r="19" spans="1:16" ht="21" customHeight="1" x14ac:dyDescent="0.25">
      <c r="A19" s="58"/>
      <c r="B19" s="131" t="s">
        <v>49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80"/>
      <c r="P19" s="80"/>
    </row>
    <row r="20" spans="1:16" ht="42.75" customHeight="1" x14ac:dyDescent="0.25">
      <c r="A20" s="58" t="s">
        <v>34</v>
      </c>
      <c r="B20" s="28" t="s">
        <v>50</v>
      </c>
      <c r="C20" s="37"/>
      <c r="D20" s="57"/>
      <c r="E20" s="57"/>
      <c r="F20" s="70"/>
      <c r="G20" s="37"/>
      <c r="H20" s="37"/>
      <c r="I20" s="37"/>
      <c r="J20" s="37"/>
      <c r="K20" s="37"/>
      <c r="L20" s="37"/>
      <c r="M20" s="37"/>
      <c r="N20" s="78"/>
      <c r="O20" s="80"/>
      <c r="P20" s="80"/>
    </row>
    <row r="21" spans="1:16" s="30" customFormat="1" ht="25.5" x14ac:dyDescent="0.2">
      <c r="A21" s="40" t="s">
        <v>35</v>
      </c>
      <c r="B21" s="28" t="s">
        <v>51</v>
      </c>
      <c r="C21" s="27"/>
      <c r="D21" s="54"/>
      <c r="E21" s="54"/>
      <c r="F21" s="29"/>
      <c r="G21" s="28"/>
      <c r="H21" s="27"/>
      <c r="I21" s="27"/>
      <c r="J21" s="27"/>
      <c r="K21" s="27"/>
      <c r="L21" s="20"/>
      <c r="M21" s="20"/>
      <c r="N21" s="77"/>
      <c r="O21" s="38"/>
      <c r="P21" s="38"/>
    </row>
    <row r="22" spans="1:16" x14ac:dyDescent="0.25">
      <c r="A22" s="43"/>
      <c r="B22" s="131" t="s">
        <v>52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80"/>
      <c r="P22" s="80"/>
    </row>
    <row r="23" spans="1:16" s="30" customFormat="1" ht="110.25" customHeight="1" x14ac:dyDescent="0.2">
      <c r="A23" s="40" t="s">
        <v>36</v>
      </c>
      <c r="B23" s="28" t="s">
        <v>53</v>
      </c>
      <c r="C23" s="45"/>
      <c r="D23" s="54"/>
      <c r="E23" s="54"/>
      <c r="F23" s="29"/>
      <c r="G23" s="28"/>
      <c r="H23" s="47"/>
      <c r="I23" s="47"/>
      <c r="J23" s="47"/>
      <c r="K23" s="47"/>
      <c r="L23" s="20"/>
      <c r="M23" s="20"/>
      <c r="N23" s="77"/>
      <c r="O23" s="38"/>
      <c r="P23" s="38"/>
    </row>
    <row r="24" spans="1:16" s="33" customFormat="1" ht="36.75" customHeight="1" x14ac:dyDescent="0.25">
      <c r="A24" s="44"/>
      <c r="B24" s="36" t="s">
        <v>30</v>
      </c>
      <c r="C24" s="35"/>
      <c r="D24" s="66">
        <f>D25+D26</f>
        <v>1300.5</v>
      </c>
      <c r="E24" s="66">
        <f>E25+E26</f>
        <v>800</v>
      </c>
      <c r="F24" s="35">
        <f>E24/D24*100</f>
        <v>61.514801999231061</v>
      </c>
      <c r="G24" s="113" t="s">
        <v>59</v>
      </c>
      <c r="H24" s="114"/>
      <c r="I24" s="114"/>
      <c r="J24" s="114"/>
      <c r="K24" s="115"/>
      <c r="L24" s="35">
        <f>(L18+L17+L15+L14)/4</f>
        <v>1.5806182795698926</v>
      </c>
      <c r="M24" s="39">
        <f>M18+M17+M15+M14</f>
        <v>1.5806182795698926</v>
      </c>
      <c r="N24" s="101">
        <f>L24</f>
        <v>1.5806182795698926</v>
      </c>
      <c r="O24" s="87">
        <v>3</v>
      </c>
      <c r="P24" s="100">
        <f>(M14+M15+M17+M18)/D24*E24</f>
        <v>0.9723142050410718</v>
      </c>
    </row>
    <row r="25" spans="1:16" s="33" customFormat="1" ht="31.5" x14ac:dyDescent="0.25">
      <c r="A25" s="44"/>
      <c r="B25" s="36" t="s">
        <v>39</v>
      </c>
      <c r="C25" s="35"/>
      <c r="D25" s="66">
        <f>D17+D14</f>
        <v>200</v>
      </c>
      <c r="E25" s="56">
        <f>E17+E14</f>
        <v>80</v>
      </c>
      <c r="F25" s="35">
        <f>E25/D25*100</f>
        <v>40</v>
      </c>
      <c r="G25" s="60"/>
      <c r="H25" s="61"/>
      <c r="I25" s="61"/>
      <c r="J25" s="61"/>
      <c r="K25" s="62">
        <f>K18+K17+K15+K14</f>
        <v>1</v>
      </c>
      <c r="L25" s="35"/>
      <c r="M25" s="35"/>
      <c r="N25" s="79"/>
      <c r="O25" s="71"/>
      <c r="P25" s="86">
        <v>9</v>
      </c>
    </row>
    <row r="26" spans="1:16" s="33" customFormat="1" ht="19.5" x14ac:dyDescent="0.25">
      <c r="A26" s="44"/>
      <c r="B26" s="36" t="s">
        <v>58</v>
      </c>
      <c r="C26" s="35"/>
      <c r="D26" s="56">
        <f>D15+D18</f>
        <v>1100.5</v>
      </c>
      <c r="E26" s="56">
        <f>E15+E18</f>
        <v>720</v>
      </c>
      <c r="F26" s="35">
        <v>0</v>
      </c>
      <c r="G26" s="113" t="s">
        <v>65</v>
      </c>
      <c r="H26" s="114"/>
      <c r="I26" s="114"/>
      <c r="J26" s="114"/>
      <c r="K26" s="115"/>
      <c r="L26" s="35"/>
      <c r="M26" s="35"/>
      <c r="N26" s="89">
        <f>K29+K30+K31</f>
        <v>21</v>
      </c>
      <c r="O26" s="71"/>
      <c r="P26" s="71"/>
    </row>
    <row r="27" spans="1:16" x14ac:dyDescent="0.25">
      <c r="D27" s="65"/>
      <c r="E27" s="65"/>
    </row>
    <row r="28" spans="1:16" x14ac:dyDescent="0.25">
      <c r="D28" s="65"/>
      <c r="E28" s="65"/>
    </row>
    <row r="29" spans="1:16" ht="18.75" x14ac:dyDescent="0.25">
      <c r="C29" s="90">
        <v>1</v>
      </c>
      <c r="D29" s="91" t="s">
        <v>66</v>
      </c>
      <c r="E29" s="91"/>
      <c r="F29" s="92"/>
      <c r="G29" s="92"/>
      <c r="H29" s="93"/>
      <c r="I29" s="94"/>
      <c r="J29" s="94"/>
      <c r="K29" s="95">
        <f>O10</f>
        <v>9</v>
      </c>
    </row>
    <row r="30" spans="1:16" ht="18.75" x14ac:dyDescent="0.25">
      <c r="C30" s="96">
        <v>2</v>
      </c>
      <c r="D30" s="91" t="s">
        <v>67</v>
      </c>
      <c r="E30" s="91"/>
      <c r="F30" s="92"/>
      <c r="G30" s="92"/>
      <c r="H30" s="93"/>
      <c r="I30" s="94"/>
      <c r="J30" s="94"/>
      <c r="K30" s="97">
        <f>O24</f>
        <v>3</v>
      </c>
    </row>
    <row r="31" spans="1:16" ht="18.75" x14ac:dyDescent="0.25">
      <c r="C31" s="98">
        <v>3</v>
      </c>
      <c r="D31" s="91" t="s">
        <v>68</v>
      </c>
      <c r="E31" s="91"/>
      <c r="F31" s="92"/>
      <c r="G31" s="92"/>
      <c r="H31" s="93"/>
      <c r="I31" s="94"/>
      <c r="J31" s="94"/>
      <c r="K31" s="99">
        <f>P25</f>
        <v>9</v>
      </c>
    </row>
    <row r="32" spans="1:16" x14ac:dyDescent="0.25">
      <c r="D32" s="65"/>
      <c r="E32" s="65"/>
    </row>
    <row r="33" spans="4:5" x14ac:dyDescent="0.25">
      <c r="D33" s="65"/>
      <c r="E33" s="65"/>
    </row>
    <row r="34" spans="4:5" x14ac:dyDescent="0.25">
      <c r="D34" s="65"/>
      <c r="E34" s="65"/>
    </row>
    <row r="35" spans="4:5" x14ac:dyDescent="0.25">
      <c r="D35" s="65"/>
      <c r="E35" s="65"/>
    </row>
    <row r="36" spans="4:5" x14ac:dyDescent="0.25">
      <c r="D36" s="65"/>
      <c r="E36" s="65"/>
    </row>
  </sheetData>
  <mergeCells count="15">
    <mergeCell ref="B7:N7"/>
    <mergeCell ref="B11:N11"/>
    <mergeCell ref="B19:N19"/>
    <mergeCell ref="B22:N22"/>
    <mergeCell ref="B12:N12"/>
    <mergeCell ref="A3:N3"/>
    <mergeCell ref="A5:A6"/>
    <mergeCell ref="B5:B6"/>
    <mergeCell ref="G5:N5"/>
    <mergeCell ref="C5:F5"/>
    <mergeCell ref="G24:K24"/>
    <mergeCell ref="G26:K26"/>
    <mergeCell ref="B8:M8"/>
    <mergeCell ref="B16:N16"/>
    <mergeCell ref="B13:M13"/>
  </mergeCells>
  <printOptions horizontalCentered="1" verticalCentered="1"/>
  <pageMargins left="0.19685039370078741" right="0.11811023622047245" top="0.35433070866141736" bottom="0.74803149606299213" header="0.31496062992125984" footer="0.31496062992125984"/>
  <pageSetup paperSize="9" scale="74" firstPageNumber="72" fitToHeight="64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оценки эффективности</vt:lpstr>
      <vt:lpstr>Отчет</vt:lpstr>
      <vt:lpstr>Отчет!Заголовки_для_печати</vt:lpstr>
      <vt:lpstr>Отчет!Область_печати</vt:lpstr>
    </vt:vector>
  </TitlesOfParts>
  <Company>111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ekonom4</dc:creator>
  <cp:lastModifiedBy>PC-145</cp:lastModifiedBy>
  <cp:lastPrinted>2022-01-31T05:37:51Z</cp:lastPrinted>
  <dcterms:created xsi:type="dcterms:W3CDTF">2015-01-16T04:31:22Z</dcterms:created>
  <dcterms:modified xsi:type="dcterms:W3CDTF">2023-02-15T07:47:20Z</dcterms:modified>
</cp:coreProperties>
</file>